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bookViews>
  <sheets>
    <sheet name="附表1 项目库明细表 " sheetId="3" r:id="rId1"/>
    <sheet name="勿删" sheetId="2" r:id="rId2"/>
  </sheets>
  <externalReferences>
    <externalReference r:id="rId3"/>
  </externalReferences>
  <definedNames>
    <definedName name="_xlnm._FilterDatabase" localSheetId="0" hidden="1">'附表1 项目库明细表 '!$A$7:$AR$473</definedName>
    <definedName name="_xlnm.Print_Titles" localSheetId="0">'附表1 项目库明细表 '!$3:$6</definedName>
    <definedName name="产业项目">勿删!$B$2:$B$6</definedName>
    <definedName name="村公共服务">勿删!$M$2:$M$5</definedName>
    <definedName name="村基础设施">勿删!$L$2:$L$7</definedName>
    <definedName name="公益岗位">勿删!$E$2</definedName>
    <definedName name="健康扶贫">勿删!$G$2:$G$7</definedName>
    <definedName name="教育扶贫">勿删!$F$2:$F$5</definedName>
    <definedName name="金融扶贫">勿删!$I$2:$I$6</definedName>
    <definedName name="就业扶贫">勿删!$C$2:$C$5</definedName>
    <definedName name="生活条件改善">勿删!$J$2:$J$4</definedName>
    <definedName name="危房改造">勿删!$H$2</definedName>
    <definedName name="项目管理费">勿删!$N$2</definedName>
    <definedName name="项目类型">勿删!$B$1:$N$1</definedName>
    <definedName name="易地扶贫搬迁">勿删!$D$2:$D$3</definedName>
    <definedName name="综合保障性扶贫">勿删!$K$2:$K$6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<sst xmlns="http://schemas.openxmlformats.org/spreadsheetml/2006/main" count="13173" uniqueCount="4185">
  <si>
    <t xml:space="preserve"> 附件1</t>
  </si>
  <si>
    <t>重庆市城口县巩固脱贫攻坚成果和乡村振兴项目库明细表</t>
  </si>
  <si>
    <t>序号</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</si>
  <si>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</si>
  <si>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</si>
  <si>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</si>
  <si>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</si>
  <si>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</si>
  <si>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</si>
  <si>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</si>
  <si>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</si>
  <si>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</si>
  <si>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</si>
  <si>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</si>
  <si>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</si>
  <si>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</si>
  <si>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</si>
  <si>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</si>
  <si>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</si>
  <si>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</si>
  <si>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</si>
  <si>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</si>
  <si>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</si>
  <si>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</si>
  <si>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</si>
  <si>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</si>
  <si>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下达项目计划情况</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</si>
  <si>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</si>
  <si>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</si>
  <si>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</si>
  <si>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</si>
  <si>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</si>
  <si>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</si>
  <si>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</si>
  <si>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</si>
  <si>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</si>
  <si>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</si>
  <si>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</si>
  <si>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</si>
  <si>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</si>
  <si>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</si>
  <si>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</si>
  <si>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</si>
  <si>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</si>
  <si>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</si>
  <si>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</si>
  <si>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</si>
  <si>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质量指标</t>
  </si>
  <si>
    <t>时效指标</t>
  </si>
  <si>
    <t>成本指标</t>
  </si>
  <si>
    <t>经济效益</t>
  </si>
  <si>
    <t>社会效益</t>
  </si>
  <si>
    <t>可持续效益</t>
  </si>
  <si>
    <t>衔接资金</t>
  </si>
  <si>
    <t>其他财政涉农整合资金</t>
  </si>
  <si>
    <t>其他财政资金</t>
  </si>
  <si>
    <t xml:space="preserve">质量指标 </t>
  </si>
  <si>
    <t xml:space="preserve">时效指标 </t>
  </si>
  <si>
    <t xml:space="preserve">经济效益 </t>
  </si>
  <si>
    <t xml:space="preserve">社会效益 </t>
  </si>
  <si>
    <t>合计</t>
  </si>
  <si>
    <t>城口县2021年东安镇新建村村级便民服务中心改造项目</t>
  </si>
  <si>
    <t>村公共服务</t>
  </si>
  <si>
    <t>村级文化活动广场</t>
  </si>
  <si>
    <t>维修村便民服务大厅200平方米，拆除40平方米墙体进行维修加固，完善配套设备设施。以实际设计为准。</t>
  </si>
  <si>
    <t>改扩建</t>
  </si>
  <si>
    <t>城口县 东安镇新建村1组</t>
  </si>
  <si>
    <t>改善村内办公条件，为全村286户990人提供更好的便民服务。</t>
  </si>
  <si>
    <t>群众参与项目讨论，对工程质量进行监督，在项目实施过程中务工 ，增加务工收入，在项目实施完成后进行管护。</t>
  </si>
  <si>
    <t>维修村便民服务大厅200平方米，拆除40平方米墙体进行维修加固，完善配套设备设施。</t>
  </si>
  <si>
    <t>工程验收合格率100%</t>
  </si>
  <si>
    <t>项目完工及时率100%</t>
  </si>
  <si>
    <t>1000元/平</t>
  </si>
  <si>
    <t>受益脱贫户 58户 204人。</t>
  </si>
  <si>
    <t xml:space="preserve">维修使用年限≥10年。</t>
  </si>
  <si>
    <t>群众满意度≥95％</t>
  </si>
  <si>
    <t>城口县委组织部</t>
  </si>
  <si>
    <t>东安镇人民政府</t>
  </si>
  <si>
    <t>否</t>
  </si>
  <si>
    <t>是</t>
  </si>
  <si>
    <t>王代军</t>
  </si>
  <si>
    <t>删除此项目</t>
  </si>
  <si>
    <t>城口县蓼子乡2021年茶林村便民服务中心提升工程</t>
  </si>
  <si>
    <t>维修改造茶林村便民服务中心业务用房400平方米。以实际设计为准。</t>
  </si>
  <si>
    <t>城口县蓼子乡茶林村</t>
  </si>
  <si>
    <t>为茶林村173户719人，其中建立脱贫户57户226人提供办事环境，提高办事效率。</t>
  </si>
  <si>
    <t>贫困群众直接参与改善办公条件，方便群众办事。</t>
  </si>
  <si>
    <t>覆盖茶林村173户719人受益，其中建立脱贫户57户226人。解决茶林村群众办事不便的难题，提高为群众办事效率。提升群众满意度</t>
  </si>
  <si>
    <t>维修改造茶林村便民服务中心业务用房400平方米</t>
  </si>
  <si>
    <t xml:space="preserve">项目竣工验收合格率100%。</t>
  </si>
  <si>
    <t xml:space="preserve">项目完工及时率100%</t>
  </si>
  <si>
    <t>800元/平</t>
  </si>
  <si>
    <t>解决茶林村群众办事不便的难题，提高为群众办事效率。提升群众满意度</t>
  </si>
  <si>
    <t xml:space="preserve">173户719人受益，其中建立脱贫户57户226人。</t>
  </si>
  <si>
    <t xml:space="preserve">维修使用年限≥15年。</t>
  </si>
  <si>
    <t xml:space="preserve">群众满意度95%以上</t>
  </si>
  <si>
    <t>蓼子乡人民政府</t>
  </si>
  <si>
    <t>刘关林</t>
  </si>
  <si>
    <t>城口县2021年巩固拓展脱贫攻坚成果同乡村振兴有效衔接宣传项目</t>
  </si>
  <si>
    <t>教育扶贫</t>
  </si>
  <si>
    <t>其他教育扶贫</t>
  </si>
  <si>
    <t>围绕巩固拓展脱贫攻坚成果同乡村振兴有效衔接宣传，脱贫攻坚成果“七个一”相关主题项目相关支出。</t>
  </si>
  <si>
    <t>新建</t>
  </si>
  <si>
    <t>全县</t>
  </si>
  <si>
    <t>通过总结、收集、提炼脱贫攻坚过程中的成果经验，创作一批文艺节目，展示一批作品，对脱贫成果进行宣传报道，进一步激发群众内生动力，有力巩固脱贫攻坚成果。</t>
  </si>
  <si>
    <t>群众作为此宣传项目的受众，以此教育引导群众从脱贫攻坚的伟大成绩中感悟道理、凝聚力量，为下一步乡村振兴建设提供精神动力。</t>
  </si>
  <si>
    <t>项目竣工验收合格率100%。</t>
  </si>
  <si>
    <t>实际完成投资能控制在概算范围内</t>
  </si>
  <si>
    <t>实现财政投资400万元</t>
  </si>
  <si>
    <t>受益脱贫人口数15000人脱贫人口受益</t>
  </si>
  <si>
    <t>持续增强内生动力时间：≥1年</t>
  </si>
  <si>
    <t>群众满意度96%以上</t>
  </si>
  <si>
    <t>城口县委宣传部</t>
  </si>
  <si>
    <t>全县80000余人</t>
  </si>
  <si>
    <t>15000人脱贫人口受益</t>
  </si>
  <si>
    <t>张定永</t>
  </si>
  <si>
    <t>13594485889</t>
  </si>
  <si>
    <t>城口县2021年志智双扶项目</t>
  </si>
  <si>
    <t>脱贫攻坚成果宣“七个一”相关主题项目相关支出。</t>
  </si>
  <si>
    <t>持续激发农村群众内生动力，有力推进乡村振兴建设。</t>
  </si>
  <si>
    <t>通过氛围营造，组织文化、宣讲等活动，宣传教育群众，引导激励群众奋发向上。</t>
  </si>
  <si>
    <t>在全县25个乡镇街道开展宣传活动</t>
  </si>
  <si>
    <t>实现财政投资200万元</t>
  </si>
  <si>
    <t>群众满意度＞95%</t>
  </si>
  <si>
    <t>城口县融媒体中心</t>
  </si>
  <si>
    <t>郎一</t>
  </si>
  <si>
    <t>城口县脱贫攻坚纪录片制作项目</t>
  </si>
  <si>
    <t>拍摄制作14集脱贫攻坚纪录片和1部脱贫攻坚专题片。</t>
  </si>
  <si>
    <t>全面系统呈现县委县政府带领25万老区人民不屈不挠“奔小康”的纪实，激励全县人民继续奋斗。</t>
  </si>
  <si>
    <t>为推动城口乡村振兴提供不竭动力。</t>
  </si>
  <si>
    <t>拍摄制作14集脱贫攻坚纪录片和1部脱贫攻坚专题片</t>
  </si>
  <si>
    <t>18万元/部</t>
  </si>
  <si>
    <t>激发脱贫户增收致富、自力更生、养成良好生活习惯的积极性和主动性。</t>
  </si>
  <si>
    <t>使用年限≥1年。</t>
  </si>
  <si>
    <t>群众满意度98%以上</t>
  </si>
  <si>
    <t>城口县2021年周溪乡新时代文明实践示范点建设项目</t>
  </si>
  <si>
    <t>村基础设施</t>
  </si>
  <si>
    <t>其他</t>
  </si>
  <si>
    <t>1.用于周溪乡新时代文明实践所活动室等场地氛围营造；2.大榜村新时代文明实践广场氛围营造；3.乡新时代文明实践所、鹿坪村、大榜村全年开展“永远跟党走”“传承红色基因  助力乡村振兴”“三互”活动等示范性活动不少于12次。</t>
  </si>
  <si>
    <t>周溪乡新时代文明实践所，鹿坪村、大榜村新时代文明实践站</t>
  </si>
  <si>
    <t xml:space="preserve">进一步推动乡村新时代文明实践所（站）提档升级，打造功能更合理的文明实践阵地，因地制宜开展丰富的示范活动，进一步弘扬主旋律、传播正能量、提振精气神。
</t>
  </si>
  <si>
    <t>广泛组织发动群众参与文明实践活动，激发全乡群众内生动力，进一步促进乡风文明，巩固精神扶贫成果，助力乡村振兴。</t>
  </si>
  <si>
    <t>推动乡村新时代文明实践所（站）提档升级，形成常态化志愿服务机制。</t>
  </si>
  <si>
    <t xml:space="preserve">用于周溪乡新时代文明实践所活动室等场地氛围营造；全年开展“永远跟党走”“传承红色基因  助力乡村振兴”“三互”活动等示范性活动不少于12次。
</t>
  </si>
  <si>
    <t>30万元/乡镇</t>
  </si>
  <si>
    <t>实现财政投资30万元</t>
  </si>
  <si>
    <t>全乡约3000人收益</t>
  </si>
  <si>
    <t>满意度96%以上</t>
  </si>
  <si>
    <t>周溪乡人民政府</t>
  </si>
  <si>
    <t>全乡约3000人</t>
  </si>
  <si>
    <t>700名群众收益</t>
  </si>
  <si>
    <t>王佳</t>
  </si>
  <si>
    <t>城委农办〔2021〕19号</t>
  </si>
  <si>
    <t>城口县2021年沿河乡新时代文明实践试点建设项目</t>
  </si>
  <si>
    <t>将乡新时代文明实践所、北坡村和迎红村新时代文明实践站打造为示范点。1.对乡新时代文明实践所和两个村的新时代文明实践站的规范化建设，完善标牌、公开栏、宣传栏、组织架构图、工作流程图、所站分布图、制度板块、项目板块、风采板块、荣誉板块等文化墙的氛围营造，志愿服务队服装购买。2.两个实践站开展垃圾分类、家庭教育、环境卫生整治评比、普法、政策宣讲、节庆活动、文艺演出、先进典型评选等志愿服务活动经费。3.乡实践所开展“永远跟党走”群众性教育主题活动，“传承红色基因、乡村振兴有我”主题活动经费。4.依托群众红色资源，总结脱贫攻坚工作，创作一批脱贫攻坚成果、红色文化作品，开展群众性教育，让群众听党话、跟党走、感党恩。</t>
  </si>
  <si>
    <t>沿河乡文明实践所，北坡村、迎红村文明实践站</t>
  </si>
  <si>
    <t>通过新时代文明实践站所的规范化平台，充分利用红色资源和脱贫攻坚经验总结，创作展示一批文化作品，开展基于群众精神文明、高品质生活的活动需求的系列活动，持续激发农村群众内生动力，有力巩固脱贫攻坚成果，推进乡村振。</t>
  </si>
  <si>
    <t>通过氛围营造，组织文化、宣讲等活动，宣传教育群众，引导激励群众奋发向上，助力乡村振兴</t>
  </si>
  <si>
    <t>全面激发提升全乡8000余人老百姓的内生动力，提升精神文明水平。</t>
  </si>
  <si>
    <t>打造新时代文明示范点2个，开展“永远跟党走”群众性教育主题活动，“传承红色基因、乡村振兴有我”主题活动</t>
  </si>
  <si>
    <t>全乡8000余人，2400余脱贫人口。</t>
  </si>
  <si>
    <t>群众满意度95%以上</t>
  </si>
  <si>
    <t>沿河乡人民政府</t>
  </si>
  <si>
    <t>全乡8000余人</t>
  </si>
  <si>
    <t>2400余人</t>
  </si>
  <si>
    <t>易伟</t>
  </si>
  <si>
    <t>城口县2021年高观镇新时代文明实践示范点建设项目</t>
  </si>
  <si>
    <t>对高观镇新时代文明实践所及双竹村、施礼村新时代文明实践站进行提档升级打造，开展相关新时代文明实践相关活动，进一步营造文明实践凝心聚力的浓厚氛围。</t>
  </si>
  <si>
    <t>城口县高观镇新时代文明实践所，双竹村、施礼村新时代文明实践站</t>
  </si>
  <si>
    <t>激发贫困群众内生动力，防止政策养懒汉。</t>
  </si>
  <si>
    <t>贫困群众直接参与项目选择、评选、实施、监督。</t>
  </si>
  <si>
    <t>提档升级新时代文明实践点2个。</t>
  </si>
  <si>
    <t>积极引导贫困群众发展产业，自力更生，发家致富。</t>
  </si>
  <si>
    <t>受益脱贫人口数1609人脱贫人口受益</t>
  </si>
  <si>
    <t>高观镇人民政府</t>
  </si>
  <si>
    <t>全镇7812人</t>
  </si>
  <si>
    <t>1609人脱贫人口受益</t>
  </si>
  <si>
    <t>陈建华</t>
  </si>
  <si>
    <t>城口县2021年鸡鸣乡新时代文明实践站所示范点创建项目</t>
  </si>
  <si>
    <t>阵地升级打造，新时代文明实践活动氛围营造，开展各类新时代文明实践活动经费</t>
  </si>
  <si>
    <t>鸡鸣乡新时代文明实践所、鸡鸣社区新时代文明实践站、金岩村新时代文明实践站</t>
  </si>
  <si>
    <t>进一步完善设施，丰富活动，激发群众内生动力，改善辖区群众精神面貌，促进乡风文明建设。</t>
  </si>
  <si>
    <t>辖区群众直接参与。</t>
  </si>
  <si>
    <t>推动乡村新时代文明实践站所（站）提档升级，活动更加丰富，群众参与度更高，幸福感和获得感持续提升</t>
  </si>
  <si>
    <t>升级打造新时代文明实践点1个；开展各项目新时代文明实践活动。</t>
  </si>
  <si>
    <t>全乡5000余人收益</t>
  </si>
  <si>
    <t xml:space="preserve">受益群众满意度95%以上
</t>
  </si>
  <si>
    <t>鸡鸣乡人民政府</t>
  </si>
  <si>
    <t>5000余人</t>
  </si>
  <si>
    <t>杨世兰</t>
  </si>
  <si>
    <t>城口县2021年岚天乡新时代文明实践乡村振兴示范点建设项目</t>
  </si>
  <si>
    <t>进一步打造建设岚天乡新时代文明实践所、岚溪村及星月村新时代文明实践站，开展新时代文明实践活动及氛围营造。</t>
  </si>
  <si>
    <t>岚天乡新时代文明实践所，星月村、岚溪村新时代文明实践站</t>
  </si>
  <si>
    <t xml:space="preserve">通过开展新时代文明实践活动，满足全乡群众多样化精神文化需求。
</t>
  </si>
  <si>
    <t xml:space="preserve">所有群众直接参与活动，推进群众精神文化生活健康发展。
</t>
  </si>
  <si>
    <t xml:space="preserve">通过深入推进新时代文明实践活动，让群众在实践活动中增强自豪感、自信心、凝聚力，全面提升群众的“精气神”。
</t>
  </si>
  <si>
    <t>升级打造新时代文明实践点3个；开展各项目新时代文明实践活动。</t>
  </si>
  <si>
    <t>受益群众3500余人</t>
  </si>
  <si>
    <t>岚天乡人民政府</t>
  </si>
  <si>
    <t>3500余人</t>
  </si>
  <si>
    <t>赵维忠</t>
  </si>
  <si>
    <t>城口县2021年河鱼乡新时代文明实践示范点建设项目</t>
  </si>
  <si>
    <t>用于升级打造我乡1个新时代文明实践所和2个新时代文明实践站（河鱼社区、平溪村）规范化建设。把新时代文明实践阵地建设与其他工作统筹结合，发挥好新时代文明实践阵地建设方面的示范带动作用，规范建设积分兑换超市、文化活动场所、教育培训基地、便民服务中心、党员活动中心、文化讲堂、农家书屋等活动场所</t>
  </si>
  <si>
    <t>河鱼乡河鱼社区、平溪村</t>
  </si>
  <si>
    <t>进一步对本辖区原有村民活动场所、农家书屋、便民中心、田边地头等群众经常聚集、方便群众参与的地方作为开展新时代文明实践活动的活动点改造升级。激发群众参与新时代文明实践活动的兴趣，提升参与率，壮大志愿者队伍。</t>
  </si>
  <si>
    <t>进一步改善乡村治理环境，提升群众参与监督治理能力</t>
  </si>
  <si>
    <t>改善民风民俗，激发群众参与新时代文明实践活动的兴趣，提升参与率，壮大志愿者队伍。</t>
  </si>
  <si>
    <t>升级打造我乡1个新时代文明实践所和2个新时代文明实践站（河鱼社区、平溪村）规范化建设。开展各项目新时代文明实践活动。</t>
  </si>
  <si>
    <t>改善民风民俗，提高村民自治能力</t>
  </si>
  <si>
    <t>1500余户4900余人受益</t>
  </si>
  <si>
    <t>维修使用年限≥5年。</t>
  </si>
  <si>
    <t>河鱼乡人民政府</t>
  </si>
  <si>
    <t>1500余户4900余人</t>
  </si>
  <si>
    <t>张伟</t>
  </si>
  <si>
    <t>城口县2021年咸宜镇新时代文明实践示范点建设项目</t>
  </si>
  <si>
    <t>用于打造我镇1个新时代文明实践所和2个新时代文明实践站（李坪村、咸宜村）规范化建设。把新时代文明实践阵地建设与其他工作统筹结合，发挥好新时代文明实践阵地建设方面的示范带动作用，规范建设积分兑换超市、文化活动场所、教育培训基地、便民服务中心、党员活动中心、文化讲堂、农家书屋等活动场所</t>
  </si>
  <si>
    <t>咸宜镇新时代文明实践所、李坪村和咸宜村新时代文明实践站</t>
  </si>
  <si>
    <t>持续深化精神文明，纵深推进党建促进乡村振兴和乡村治理创新，更加广泛地开展新时代文明实践活动，更大激发干部群众内生动力，助力文化振兴、红色文化振兴、人才振兴、组织振兴。</t>
  </si>
  <si>
    <t>建立咸宜镇新时代文明实践试点项目管理机制，明确项目内容、资金管理监督使用制度。在项目实施过程中积极组织群众参与，丰富群众精神物质生活，提升群众整体素质。</t>
  </si>
  <si>
    <t>持续深化精神文明，纵深推进党建促进乡村振兴和乡村治理创新，更加广泛地开展新时代文明实践活动，更大激发干部群众内生动力，助力文化振兴、人才振兴、组织振兴。</t>
  </si>
  <si>
    <t>打造1个新时代文明实践所和2个新时代文明实践站（李坪村、咸宜村）规范化建设。开展各项目新时代文明实践活动。</t>
  </si>
  <si>
    <t>受益群众7000余人</t>
  </si>
  <si>
    <t>受益群众满意度90%以上</t>
  </si>
  <si>
    <t>咸宜镇人民政府</t>
  </si>
  <si>
    <t>12000余人</t>
  </si>
  <si>
    <t>受益群众12000余人</t>
  </si>
  <si>
    <t>刘钟</t>
  </si>
  <si>
    <t>城口县2021年双河乡新时代文明实践试点建设项目</t>
  </si>
  <si>
    <t>将乡新时代文明实践所、竹园村和余坪村新时代文明实践站打造为示范点。对乡新时代文明实践所和两个村的新时代文明实践站的规范化建设，完善标牌、公开栏、宣传栏、组织架构图、工作流程图、所站分布图、制度板块、项目板块、风采板块、荣誉板块等文化墙的氛围营造，志愿服务队服装购买，开展垃圾分类、家庭教育、环境卫生整治评比、普法、政策宣讲、节庆活动、文艺演出、先进典型评选等志愿服务活动经费，在余坪村“创红色文化，造美丽乡村”并开展相关新时代文明活动。</t>
  </si>
  <si>
    <t>双河乡文明实践所，竹园村、余坪村等文明实践站</t>
  </si>
  <si>
    <t>建立双河乡新时代文明实践试点项目管理机制，明确项目内容、资金管理监督使用制度。在项目实施过程中积极组织群众参与，丰富群众精神物质生活，提升群众整体素质。</t>
  </si>
  <si>
    <t>打造1个新时代文明实践所和2个新时代文明实践站（竹园村、余坪村）规范化建设。开展各项目新时代文明实践活动。</t>
  </si>
  <si>
    <t>双河乡人民政府</t>
  </si>
  <si>
    <t>7000余人</t>
  </si>
  <si>
    <t>吴笛</t>
  </si>
  <si>
    <t>城口县2021年葛城街道积分兑现制度改补为奖项目</t>
  </si>
  <si>
    <t>就业扶贫</t>
  </si>
  <si>
    <t>就业创业补助</t>
  </si>
  <si>
    <t>街道10个村/农业社区，每个2万元。通过“以奖代补”形式激发群众参与村居事务的积极性，引导居民遵纪守法、养成良好生活习惯。以新时代文明实践“积分超市”为载体，推动乡村振兴工作建设。</t>
  </si>
  <si>
    <t>葛城街道10个村（社区）</t>
  </si>
  <si>
    <t>促进了群众以实际行动助力脱贫攻坚，进一步激发群众内生动力，提高群众精神面貌。提高群众满意度到99%以上。</t>
  </si>
  <si>
    <t>所有贫困群众直接参与活动，增加收入</t>
  </si>
  <si>
    <t>10个村（社区）各5万元。通过“以奖代补”形式激发脱贫户脱贫致富、自力更生、养成良好生活习惯的积极性和主动性。以新时代文明实践“积分超市”为载体，推动扶贫扶志工作建设。促进了群众以实际行动助力脱贫攻坚，进一步激发群众内生动力，提高群众精神面貌。提高群众满意度到99%以上。</t>
  </si>
  <si>
    <t>街道168户脱贫户642人</t>
  </si>
  <si>
    <t>补助资金发放准确率100%</t>
  </si>
  <si>
    <t>补助资金及时发放率100%</t>
  </si>
  <si>
    <t>3万元/村</t>
  </si>
  <si>
    <t>减轻群众生活成本支出30万元</t>
  </si>
  <si>
    <t>受益脱贫人口数642人</t>
  </si>
  <si>
    <t>葛城街道办事处</t>
  </si>
  <si>
    <t>冯跃</t>
  </si>
  <si>
    <t>城口县2021年复兴街道积分兑现制度改补为奖项目</t>
  </si>
  <si>
    <t>7个村/农业社区分别2万元。通过“以奖代补”形式激发脱贫户脱贫致富、自力更生、养成良好生活习惯的积极性和主动性。以新时代文明实践“积分超市”为载体，推动扶志扶智工作建设。</t>
  </si>
  <si>
    <t>复兴街道7个村社区</t>
  </si>
  <si>
    <t>通过“以奖代补”形式激发脱贫户脱贫致富、自力更生、养成良好生活习惯的积极性和主动性。以新时代文明实践“积分超市”为载体，推动扶贫扶志工作建设。</t>
  </si>
  <si>
    <t>群众参与项目决策、实施、监督，村规民约、积分、红黑榜等，年底进行奖品兑换。</t>
  </si>
  <si>
    <t>380户1511名脱贫人口受益（填写欠妥，需要填写项目的主要工程量）</t>
  </si>
  <si>
    <t>减少群众生活成本支出21万元</t>
  </si>
  <si>
    <t>380户1511名脱贫人口受益</t>
  </si>
  <si>
    <t>复兴街道办事处</t>
  </si>
  <si>
    <t>黄其斌</t>
  </si>
  <si>
    <t>17783538673</t>
  </si>
  <si>
    <t>城口县2021年修齐镇积分兑现制度改补为奖项目</t>
  </si>
  <si>
    <t>12个村（社区），每村2万元，组织群众开展公益活动，积极开展积分兑换活动，培育主流乡村文化价值，弘扬民族精神和时代精神，持续推进社会公德、职业道德、家庭美德和个人品德建设，推进乡村社会治理多元化。</t>
  </si>
  <si>
    <t>城口县修齐镇12个村（社区）</t>
  </si>
  <si>
    <t>激发群众内生动力，创建文明乡村，助推乡村振兴，全面提升群众素质。</t>
  </si>
  <si>
    <t>通过设立12个积分超市，组织群众开展公益活动，积极开展积分兑换活动，激发群众内生动力，创建文明乡村，助推乡村振兴，全面提升群众素质。</t>
  </si>
  <si>
    <t>设立12个积分超市</t>
  </si>
  <si>
    <t>减少群众生活成本支出36万元</t>
  </si>
  <si>
    <t>901户3574人脱贫户受益</t>
  </si>
  <si>
    <t>修齐镇人民政府</t>
  </si>
  <si>
    <t>罗成铭</t>
  </si>
  <si>
    <t>城口县2021年高观镇积分兑现制度改补为奖项目</t>
  </si>
  <si>
    <t>设立11个积分超市，在全镇开展文明实践积分兑换，围绕整治环境卫生、参与集体公益活动、遵纪守法、遵守公序良俗等内容设置积分，建立爱心超市，根据积分兑现奖励资金。</t>
  </si>
  <si>
    <t>城口县高观镇各村（社区）</t>
  </si>
  <si>
    <t>在全村开展乡风文明建设积分兑换，围绕整治环境卫生、参与集体公益活动、遵纪守法、遵守公序良俗等内容设置积分，建立爱心超市，根据积分兑现奖励资金，激发群众内生动力</t>
  </si>
  <si>
    <t>设立11个积分超市</t>
  </si>
  <si>
    <t>受益群众3124户7812人，其中脱贫户471户1617人</t>
  </si>
  <si>
    <t>陈江霖</t>
  </si>
  <si>
    <t>城口县2021年明通镇积分兑现制度改补为奖项目</t>
  </si>
  <si>
    <t>7个村（社区），每村2万元，围绕总队长令、环境卫生整治、集体公益、普法、乡风文明等开展文明实践活动，引导群众通过示范学习、文明养成、三业发展、志愿服务参与积分，激发群众积极参与村社公益事业积极性，增强村民凝聚力。</t>
  </si>
  <si>
    <t>明通镇7个村（社区）</t>
  </si>
  <si>
    <t>激发群众内生动力，引导村民自愿、自觉参与村级事务，提升乡村治理效能，激活乡村振兴新动能。</t>
  </si>
  <si>
    <t>所有群众直接参与活动，激发内生动力。</t>
  </si>
  <si>
    <t>设立7个积分超市</t>
  </si>
  <si>
    <t>8059名群众受益</t>
  </si>
  <si>
    <t>明通镇人民政府</t>
  </si>
  <si>
    <t>贺书逊</t>
  </si>
  <si>
    <t>城口县2021年庙坝镇积分兑现制度改补为奖项目</t>
  </si>
  <si>
    <t>11个村（社区），每村2万元，引导群众通过示范学习、文明养成、三业发展、志愿服务参与积分，激发群众积极参与村社公益事业积极性，增强村民凝聚力。</t>
  </si>
  <si>
    <t>庙坝镇11个村（社区）</t>
  </si>
  <si>
    <t>激发群众内生动力，引导群众跟党走、感党恩</t>
  </si>
  <si>
    <t>激发群众参与村级公益事业，树立群众自己动手丰衣足食的观念</t>
  </si>
  <si>
    <t>促进群众思想进步，积极参与村级事务</t>
  </si>
  <si>
    <t>减少群众生活成本支出33万元</t>
  </si>
  <si>
    <t>激发群众内生动力，改变群众“等靠要”的思想</t>
  </si>
  <si>
    <t>庙坝镇人民政府</t>
  </si>
  <si>
    <t>3489户12977人</t>
  </si>
  <si>
    <t>王  娟</t>
  </si>
  <si>
    <t>城口县2021年坪坝镇积分兑现制度改补为奖项目</t>
  </si>
  <si>
    <t>坪坝镇辖区内积分超市物资兑换</t>
  </si>
  <si>
    <t>坪坝镇8村</t>
  </si>
  <si>
    <t>促进了群众以实际行动助力乡村振兴，进一步激发群众内生动力，提高群众精神面貌。提高群众满意度到95%以上</t>
  </si>
  <si>
    <t>群众选举产生扶贫义务监督员，负责监督项目实施全过程，竣工交付使用后制定管护制度经村民代表大会表决通过后予以实施。</t>
  </si>
  <si>
    <t>设立9个积分超市</t>
  </si>
  <si>
    <t>项目（工程）验收合格率≥95%</t>
  </si>
  <si>
    <t>项目（工程）完成及时率≥95%</t>
  </si>
  <si>
    <t>减少群众生活成本支出27万元</t>
  </si>
  <si>
    <t>521户2157人脱贫人口受益</t>
  </si>
  <si>
    <t>工程使用年限3年</t>
  </si>
  <si>
    <t>受益群众满意度≥95%</t>
  </si>
  <si>
    <t>坪坝镇人民政府</t>
  </si>
  <si>
    <t>文汐</t>
  </si>
  <si>
    <t>城口县2021年巴山镇积分兑现制度改补为奖项目</t>
  </si>
  <si>
    <t>11个村（社区），每村2万元，组织群众开展公益活动，每村每季度开展一次积分兑换活动，激发群众积极参与村社公益事业积极性，增强村民凝聚力。</t>
  </si>
  <si>
    <t>巴山镇11个村（社区）</t>
  </si>
  <si>
    <t>通过组织群众开展公益活动，每村每季度开展1次积分兑换活动，激发群众积极参与村社公益事业积极性，增强村民凝聚力。激发群众内生动力，引导群众参与美丽乡村建设。</t>
  </si>
  <si>
    <t>通过组织群众开展公益活动，每村每季度开展1次积分兑换活动，激发群众积极参与村社公益事业积极性，增强村民凝聚力。激发群众内生动力，</t>
  </si>
  <si>
    <t>设立11个积分超市，通过组织群众开展公益活动，每村每季度开展1次积分兑换活动，激发群众积极参与村社公益事业积极性，增强村民凝聚力。激发群众内生动力，</t>
  </si>
  <si>
    <t>13472名群众受益（填写欠妥，需要填写项目的主要工程量）</t>
  </si>
  <si>
    <t>13472名群众受益</t>
  </si>
  <si>
    <t>使用年限1年。</t>
  </si>
  <si>
    <t>巴山镇人民政府</t>
  </si>
  <si>
    <t>李定坤</t>
  </si>
  <si>
    <t>城口县2021年高燕镇积分兑现制度改补为奖项目</t>
  </si>
  <si>
    <t>全镇14个村（社区）各2万元采购物资。开展环境卫生整治、集体公益等活动，大约开展14场以上的兑换活动。通过“以奖代补”形式激励群众积极参与公益事业志愿服务助力治理有效，形成了乡风引领、文明共建、全民参与、齐抓共管的新风尚。将积分超市作用发挥融入到乡村振兴行动之中。</t>
  </si>
  <si>
    <t>高燕镇14个村（社区）</t>
  </si>
  <si>
    <t>所有贫困群众直接参与活动，激发内生动力。</t>
  </si>
  <si>
    <t>全镇14个村（社区）各3万元采购物资。开展环境卫生整治、集体公益等活动，大约开展14场以上的兑换活动。</t>
  </si>
  <si>
    <t>减少群众生活成本支出42万元</t>
  </si>
  <si>
    <t>高燕镇人民政府</t>
  </si>
  <si>
    <t>870户3501人脱贫人口收益</t>
  </si>
  <si>
    <t>高燕镇</t>
  </si>
  <si>
    <t>城口县2021年东安镇积分兑现制度改补为奖项目</t>
  </si>
  <si>
    <t>10个新时代文明实践积分超市物资采购，持续巩固提升新时代文明实践积分超市。</t>
  </si>
  <si>
    <t>东安镇各村、社区</t>
  </si>
  <si>
    <t>把新时代文明实践志愿服务同扶贫扶志扶智结合起来，引导贫困群众摒弃“等、靠、要”思想，不断提升贫困群众主动脱贫的志气，激发贫困群众自我发展的内生动力，用“造血”功能巩固“输血”成果。深化乡风文明建设，提升村民自治水平和能力</t>
  </si>
  <si>
    <t>群众积极参与项目监督与管理，参与项目建设，务工增加收入。</t>
  </si>
  <si>
    <t>设立10个新时代文明实践积分超市，开展志愿服务活动，持续巩固提升新时代文明实践积分超市，开展积分兑换物质活动。不断提升贫困群众主动脱贫的志气，激发贫困群众自我发展的内生动力。</t>
  </si>
  <si>
    <t>设立10个新时代文明实践积分超市</t>
  </si>
  <si>
    <t>减少群众生活成本支出30万元</t>
  </si>
  <si>
    <t>全镇10个村社区3323户10646人，其中脱贫人口571户，2027人受益。</t>
  </si>
  <si>
    <t>庞仁洪</t>
  </si>
  <si>
    <t>城口县2021年咸宜镇积分兑现制度改补为奖项目</t>
  </si>
  <si>
    <t>辖区内7个村1个社区各2万元，用于开展积分超市物资兑换活动8场，用于激发群众参与乡村振兴的积极性</t>
  </si>
  <si>
    <t>咸宜镇各村社区</t>
  </si>
  <si>
    <t>促进了群众以实际行动助力脱贫攻坚，进一步激发群众内生动力，提高群众精神面貌。提高群众满意度到100%以上。</t>
  </si>
  <si>
    <t>辖区内7个村1个社区各3万元，用于开展积分超市物资兑换活动8场，用于激发群众参与乡村振兴的积极性，提升群众满意度。</t>
  </si>
  <si>
    <t>设立8个积分超市</t>
  </si>
  <si>
    <t>质量达标率100%</t>
  </si>
  <si>
    <t>减少群众生活成本支出24万元</t>
  </si>
  <si>
    <t>激发群众内生动力，促进精神扶贫</t>
  </si>
  <si>
    <t>群众及所有居民满意度99%以上</t>
  </si>
  <si>
    <t>万正君</t>
  </si>
  <si>
    <t>城口县2021年高楠镇积分兑换制度改补为奖项目</t>
  </si>
  <si>
    <t>在高楠镇5个村1个社区开展新时代文件实践积分兑换活动，围绕整治环境卫生、参与集体公益活动、遵纪守法、遵守公序良俗等内容设置积分，在新时代文明实践超市根据积分兑现奖励物品，有效助力乡村振兴。</t>
  </si>
  <si>
    <t>城口县高楠镇各村社区</t>
  </si>
  <si>
    <t>通过新时代文明实践站积分兑换激发贫困群众内生动力，防止政策养懒汉。</t>
  </si>
  <si>
    <t>贫困群众直接参与积分兑换带来的优惠，可直接用积分兑换日用品，激发贫困群众内生动力，防止政策养。</t>
  </si>
  <si>
    <t>在高楠镇5个村1个社区开展乡风文明建设、新时代文件实践积分兑换制度，围绕整治环境卫生、参与集体公益活动、遵纪守法、遵守公序良俗等内容设置积分，在新时代文明实践超市根据积分兑现奖励物品。</t>
  </si>
  <si>
    <t>在高楠镇5个村1个社区开展乡风文明建设、新时代文件实践积分兑换制度</t>
  </si>
  <si>
    <t>减少群众生活成本支出18万元</t>
  </si>
  <si>
    <t>受益脱贫人口数1193人脱贫人口受益</t>
  </si>
  <si>
    <t>新建使用年限≥5年</t>
  </si>
  <si>
    <t>高楠镇人民政府</t>
  </si>
  <si>
    <t>290户1193人脱贫人口受益</t>
  </si>
  <si>
    <t>张秀林</t>
  </si>
  <si>
    <t>023-59500000</t>
  </si>
  <si>
    <t>城口县2021年龙田乡积分兑现制度改补为奖项目</t>
  </si>
  <si>
    <t>全乡8个村各2万元采购物资。开展整治环境卫生、参与集体公益活动等活动，通过“以奖代补”形式激发参与村级事务的积极性和主动性。以新时代文明实践“积分超市”为载体，推动群众的精神文明建设。</t>
  </si>
  <si>
    <t>龙田乡8个村</t>
  </si>
  <si>
    <t>龙田乡人民政府</t>
  </si>
  <si>
    <t>505户1744脱贫人口收益</t>
  </si>
  <si>
    <t>范明均</t>
  </si>
  <si>
    <t>城口县2021年北屏乡积分兑现制度改补为奖项目</t>
  </si>
  <si>
    <t>6村（社区）积分超市建设，购置货品，完成辖区内积分超市物资兑换。</t>
  </si>
  <si>
    <t>城口县北屏乡6个村社区</t>
  </si>
  <si>
    <t>通过该项目的实施，增强群众主动参与村社区自治，提高群众积极性，引导群众向上上善。</t>
  </si>
  <si>
    <t>该项目实施后，可使群众受益其中400余户1500余人脱贫人口。</t>
  </si>
  <si>
    <t>受益脱贫户1500余人</t>
  </si>
  <si>
    <t>受益脱贫户1500人</t>
  </si>
  <si>
    <t>持续1-2年</t>
  </si>
  <si>
    <t>北屏乡人民政府</t>
  </si>
  <si>
    <t>按积分情况进行兑换。</t>
  </si>
  <si>
    <t>代忠相</t>
  </si>
  <si>
    <t>城口县2021年岚天乡积分兑现制度改补为奖项目</t>
  </si>
  <si>
    <t>用于开展乡风文明建设积分兑换试点，围绕整治环境卫生、参与集体公益活动、遵纪守法、遵守公序良俗等内容设置积分，建立爱心超市，根据积分兑现奖励资金。</t>
  </si>
  <si>
    <t>岚天乡三河村、岚溪村等4社村</t>
  </si>
  <si>
    <t>特殊贫困群体直接参与项目选择、实施、监督，保障了脱贫户基本生活</t>
  </si>
  <si>
    <t>激发687名贫困群众内生动力，防止政策养懒汉。</t>
  </si>
  <si>
    <t>设立4个积分超市</t>
  </si>
  <si>
    <t>项目验收合格率达100%</t>
  </si>
  <si>
    <t>当年开工率100%，当年完工率90%）</t>
  </si>
  <si>
    <t>减少群众生活成本支出12万元</t>
  </si>
  <si>
    <t>受益脱贫人口687人</t>
  </si>
  <si>
    <t>政策存续期1年</t>
  </si>
  <si>
    <t>群众满意度95%</t>
  </si>
  <si>
    <t>岚天乡</t>
  </si>
  <si>
    <t>城口县2021年河鱼乡积分兑现制度改补为奖项目</t>
  </si>
  <si>
    <t>用于我乡5个村（社区）新时代文明实践积分超市建设，物品兑换，为开展新时代文明实践活动提供物资保障。</t>
  </si>
  <si>
    <t>河鱼乡河鱼社区、大店村、高洪村、畜牧村、平溪村</t>
  </si>
  <si>
    <t>促进了群众以实际行动助力脱贫攻坚，进一步激发群众内生动力，提高群众精神面貌。</t>
  </si>
  <si>
    <t>推进群众精神文化生活健康发展</t>
  </si>
  <si>
    <t>促进了群众以实际行动助力脱贫攻坚，进一步激发群众内生动力，提高群众精神面貌。提高群众满意度到95%以上。</t>
  </si>
  <si>
    <t>5个村（社区）新时代文明实践积分超市建设，物品兑换。</t>
  </si>
  <si>
    <t>减少群众生活成本支出15万元</t>
  </si>
  <si>
    <t>全乡5000人其中脱贫户197户受益，提升满意度</t>
  </si>
  <si>
    <t>项目使用年限**年,正常运行率*%。</t>
  </si>
  <si>
    <t>5000人其中脱贫户197户</t>
  </si>
  <si>
    <t>城口县2021年厚坪乡积分兑现制度改补为奖项目</t>
  </si>
  <si>
    <t>用于厚坪乡麻柳村、熊竹村、红色村、白鹤村、庙坪村、云峰村、龙盘村七个村的新时代文明实践积分超市物资购买支。</t>
  </si>
  <si>
    <t>城口县厚坪乡龙盘村、云峰村、庙坪村、白鹤村、红色村、熊竹村、麻柳村等7个村</t>
  </si>
  <si>
    <t>用于有扶贫开发任务的村（社区）开展乡风文明建设积分兑换试点，围绕整治环境卫生、参与集体公益活动、遵纪守法、遵守公序良俗等内容设置积分，建立爱心超市，根据积分兑现奖励资金。（每村5万元）</t>
  </si>
  <si>
    <t>受益脱贫人口数1780人脱贫人口受益</t>
  </si>
  <si>
    <t>厚坪乡人民政府</t>
  </si>
  <si>
    <t>1780人脱贫人口受益</t>
  </si>
  <si>
    <t>詹科</t>
  </si>
  <si>
    <t>城口县2021年治平乡积分兑现制度改补为奖项目</t>
  </si>
  <si>
    <t>通过“以奖代补”形式激发群众自力更生、养成良好生活习惯的积极性和主动性。以新时代文明实践“积分超市”为载体，推动乡镇振兴建设。</t>
  </si>
  <si>
    <t>城口县治平乡各行政村（社区）</t>
  </si>
  <si>
    <t>设立5个积分超市</t>
  </si>
  <si>
    <t>贫困群众参与活动比率100%</t>
  </si>
  <si>
    <t>受益脱贫人口≥987人</t>
  </si>
  <si>
    <t>群众满意度≧95%</t>
  </si>
  <si>
    <t>治平乡人民政府</t>
  </si>
  <si>
    <t>987人</t>
  </si>
  <si>
    <t>樊官勇</t>
  </si>
  <si>
    <t>城口县2021年明中乡积分兑现制度改补为奖项目</t>
  </si>
  <si>
    <t>用于6个村（社区）运行爱心积分超市，开展新时代文明实践工作，围绕整治环境卫生、参与集体公益活动、遵纪守法、遵守公序良俗等内容设置积分，预计90余场兑换活动，根据积分兑换奖励物品。</t>
  </si>
  <si>
    <t>明中乡6个村（社区）</t>
  </si>
  <si>
    <t>通过创建6个爱心积分超市，把扶贫与扶志扶智结合起来，通过开展新时代文明实践工作，引导脱贫户1452人摒弃“等、靠、要”思想，不断提升贫困群众主动脱贫的志气，激发贫困群众自我发展的内生动力，用“造血”功能巩固“输血”成果，提高群众精神面貌。</t>
  </si>
  <si>
    <t>贫困群众直接参与项目选择、实施、监督</t>
  </si>
  <si>
    <t>设立6个积分超市</t>
  </si>
  <si>
    <t>项目（工程）验收合格率100%</t>
  </si>
  <si>
    <t>项目（工程）完成及时率100%</t>
  </si>
  <si>
    <t>引导受益脱贫户1452人自我发展，改善人居环境卫生，促进乡风文明建设。</t>
  </si>
  <si>
    <t>持续激发贫困群众内生动力</t>
  </si>
  <si>
    <t>群众满意度≥95%</t>
  </si>
  <si>
    <t>明中乡人民政府</t>
  </si>
  <si>
    <t>1452人</t>
  </si>
  <si>
    <t>王宝</t>
  </si>
  <si>
    <t>城口县2021年蓼子乡积分兑现制度改补为奖项目</t>
  </si>
  <si>
    <t>针对全乡13各村社区，按照每个村2万元的标准开展乡风文明建设积分兑换试点，围绕整治环境卫生、参与集体公益活动、遵纪守法、遵守公序良俗等内容设置积分，建立爱心超市，根据积分兑现奖励物品。</t>
  </si>
  <si>
    <t>城口县蓼子乡各村社区</t>
  </si>
  <si>
    <t>激发608户2322名贫困群众内生动力，防止政策养懒汉。</t>
  </si>
  <si>
    <t>设立13个积分超市</t>
  </si>
  <si>
    <t>减少群众生活成本支出39万元</t>
  </si>
  <si>
    <t xml:space="preserve">4082户12309人（其中脱贫户608户2322人）受益</t>
  </si>
  <si>
    <t xml:space="preserve">实施使用年限≥1年。</t>
  </si>
  <si>
    <t>城口县2021年鸡鸣乡积分兑现制度改补为奖项目</t>
  </si>
  <si>
    <t>每个村（社区）2万元项目资金，全部用于采购“积分超市”相关兑换物资，群众通过参加新时代文明实践活动获取积分，通过积分到各村（社区）兑换生产生活物资。</t>
  </si>
  <si>
    <t>鸡鸣乡6个村（社区）</t>
  </si>
  <si>
    <t>进一步激发群众脱贫致富内生动力，改善辖区群众精神面貌，提升群众满意度</t>
  </si>
  <si>
    <t>进一步激发群众脱贫致富内生动力，改善群众精神面貌，提高群众满意度不低于99%。</t>
  </si>
  <si>
    <t>持续增强脱贫致富内生动力时间：≥1年</t>
  </si>
  <si>
    <t>群众满意度99%以上</t>
  </si>
  <si>
    <t>1500余户5000余人</t>
  </si>
  <si>
    <t>城口县2021年周溪乡积分兑现制度改补为奖项目</t>
  </si>
  <si>
    <t>全乡7个村，每个村2万元项目资金，用于新时代文明实践积分超市兑换物资采购。</t>
  </si>
  <si>
    <t>城口县周溪乡全乡7个村</t>
  </si>
  <si>
    <t>项目实施可改善7个村5122人（其中脱贫人口1532人）精神面貌</t>
  </si>
  <si>
    <t>广泛组织发动群众参与文明实践活动，激发全乡群众脱贫致富的内生动力，促进了乡风文明，巩固精神扶贫成果。</t>
  </si>
  <si>
    <t>全乡7个村新时代文明实践积分超市兑换物资采购。</t>
  </si>
  <si>
    <t>受益脱贫人口1532</t>
  </si>
  <si>
    <t>满意度大于等于95%</t>
  </si>
  <si>
    <t>郭孝军</t>
  </si>
  <si>
    <t>城口县2021年双河乡积分兑现制度改补为奖项目</t>
  </si>
  <si>
    <t>用于我乡9个村（社区）新时代文明实践积分超市物品兑换，为开展新时代文明实践活动提供物资保障。</t>
  </si>
  <si>
    <t>双河乡</t>
  </si>
  <si>
    <t>9000人其中脱贫户596户提升满意度</t>
  </si>
  <si>
    <t>9000人其中脱贫户596户</t>
  </si>
  <si>
    <t>城口县2021年沿河乡积分兑现制度改补为奖项目</t>
  </si>
  <si>
    <t>持续深化智志双扶，纵深推进乡村振兴和乡村治理创新，更加广泛地开展新时代文明实践活动，规范建设新时代文明实践所（站），更大激发干部群众内生动力，助力文化振兴、人才振兴、组织振兴。</t>
  </si>
  <si>
    <t>沿河乡6个村</t>
  </si>
  <si>
    <t>项目实施可以丰富辖区内文化，提升宣传氛围，增加农户增加感及获得感</t>
  </si>
  <si>
    <t>在项目实施过程中各村村级义务监督员参与项目施工过程中的施工质量和资金使用监督，全体村民对项目实施进度和资金支付情况通过村级项目实施公示进行监督，丰富群众精神物质生活，提升整体素质</t>
  </si>
  <si>
    <t>持续深化智志双扶，纵深推进党建扶贫和乡村治理创新，更加广泛地开展新时代文明实践活动，规范建设新时代文明实践所（站），更大激发干部群众内生动力，助力文化振兴、人才振兴、组织振兴。</t>
  </si>
  <si>
    <t>直接受益户762户2667人，其中脱贫户242户847人</t>
  </si>
  <si>
    <t>023-59501500</t>
  </si>
  <si>
    <t>城口县2021年左岚乡积分兑现制度改补为奖项目</t>
  </si>
  <si>
    <t>全乡6个村，各2万元。通过“以奖代补”形式开展乡风文明建设积分兑换，围绕整治环境卫生、参与集体公益活动、遵纪守法、遵守公序良俗等内容设置积分，用积分兑换物品,助力于乡村振兴的建设。</t>
  </si>
  <si>
    <t>左岚乡6个村</t>
  </si>
  <si>
    <t>通过召开社员会讨论，特殊贫困群体直接参与项目选择、实施、监督，保障了脱贫户基本生活</t>
  </si>
  <si>
    <t>通过设立6个积分超市和“以奖代补”形式开展乡风文明建设积分兑换，激发贫困群众内生动力，防止政策养懒汉。</t>
  </si>
  <si>
    <t>项目竣工验收合格率100%</t>
  </si>
  <si>
    <t>受益人口1700余户7000余人，其中脱贫人口300余户1000余人</t>
  </si>
  <si>
    <t>维修使用年限≥10年。</t>
  </si>
  <si>
    <t>满意度大于95%</t>
  </si>
  <si>
    <t>左岚乡人民政府</t>
  </si>
  <si>
    <t>1700余户7000余人</t>
  </si>
  <si>
    <t>300余户1000余人</t>
  </si>
  <si>
    <t>杨永国</t>
  </si>
  <si>
    <t>城口县2021年易地扶贫搬迁贷款贴息</t>
  </si>
  <si>
    <t>金融扶贫</t>
  </si>
  <si>
    <t>用于全县1万余人易地扶贫搬迁户住房保障建设资金的贴息</t>
  </si>
  <si>
    <t>城口县葛城街道庙垭村等25个乡镇街道204个行政村（社区）</t>
  </si>
  <si>
    <t>1万余人贫困群众住房安全保障</t>
  </si>
  <si>
    <t>群众参与住房建设，减轻负债率，减少支出，解决住房问题。</t>
  </si>
  <si>
    <t>用于全县1万余人易地扶贫搬迁户住房保障建设，解决贫困群众住房安全保障</t>
  </si>
  <si>
    <t>用于全县1万余人易地扶贫搬迁户住房保障建设</t>
  </si>
  <si>
    <t>贷款风险补偿比率100%</t>
  </si>
  <si>
    <t>贷款及时发放率100%</t>
  </si>
  <si>
    <t>贴息资金1439万元/年</t>
  </si>
  <si>
    <t>带动增加脱贫户经济收入（总收入）≥1439万元</t>
  </si>
  <si>
    <t>受益脱贫户1万余人</t>
  </si>
  <si>
    <t>政策持续年限1年</t>
  </si>
  <si>
    <t>受益群众满意度≧95%</t>
  </si>
  <si>
    <t>城口县发展改革委</t>
  </si>
  <si>
    <t>脱贫户1万余人</t>
  </si>
  <si>
    <t>县发展改革委</t>
  </si>
  <si>
    <t>城扶组办发〔2020〕145号</t>
  </si>
  <si>
    <t>城口县厚坪乡2021年第一批以工代赈工程</t>
  </si>
  <si>
    <t>新建一座长 33 米，宽 6 米的一座人行平板桥。</t>
  </si>
  <si>
    <t>龙盘村3社</t>
  </si>
  <si>
    <t>满足厚坪乡龙盘村乡村旅游集群片区群众生产生活，改善生产生活环境。为龙盘村乡村旅游集群片区配套基础设施，满足游客出行旅游交通便利。</t>
  </si>
  <si>
    <t>部分受益户参与项目申报及规划，监督项目实施。周边劳动力参与务工增收。</t>
  </si>
  <si>
    <t>在厚坪乡龙盘村3社新建景观廊桥1座，全长30米，宽3米。</t>
  </si>
  <si>
    <t>新建景观廊桥1座，全长30米，宽3米。</t>
  </si>
  <si>
    <t>约5万元/米</t>
  </si>
  <si>
    <t>贫困人口就近就医，节省交通费、医疗费等</t>
  </si>
  <si>
    <t>受益脱贫人口数373人脱贫人口受益</t>
  </si>
  <si>
    <t>使用年限≥5年。</t>
  </si>
  <si>
    <t>373人脱贫人口收益</t>
  </si>
  <si>
    <t>城发改委发〔2021〕10号、城发改委发〔2021〕63号</t>
  </si>
  <si>
    <t>城口县高楠镇2021年第一批以工代赈工程</t>
  </si>
  <si>
    <t>人行道改造 522.5 ㎡（拆除花池、新建人行道等），拆除原河堤、新建河堤、土石方工程等。</t>
  </si>
  <si>
    <t>城口县高楠镇大河坝社区</t>
  </si>
  <si>
    <t>保障安置点及周围居民生命财产安全及生产生活出行安全</t>
  </si>
  <si>
    <t>21人参加了项目入库的选择并对项目实施进行监督。部分群众可在项目施工期间参与务工增加收入</t>
  </si>
  <si>
    <t>新建河堤和护基保障安置点及周围居民生产生活以及生命财产安全</t>
  </si>
  <si>
    <t>人行道改造522.5㎡（拆除花池、新建人行道、安装青石栏杆、移栽及新栽乔木、安装太阳能路灯等），新建河堤350m等。</t>
  </si>
  <si>
    <t>120元/平</t>
  </si>
  <si>
    <t>受益脱贫人口数34人脱贫人口受益</t>
  </si>
  <si>
    <t>新建使用年限≥10年</t>
  </si>
  <si>
    <t>受益群众为1600余人，其中十三五脱贫户9户34人。</t>
  </si>
  <si>
    <t>城口县2021年以工代赈示范工程（蓼子乡明安村产业基础设施项目）</t>
  </si>
  <si>
    <t>产业项目</t>
  </si>
  <si>
    <t>新建产业道路宽5.5米，长1.4公里（含500米堤和路），改建产业路500米。新建1.3公里堰渠，水池3口。新建铁索桥1座，新建步道2公里。</t>
  </si>
  <si>
    <t>蓼子乡明安村</t>
  </si>
  <si>
    <t>该项目重点为蓼子乡冷水鱼产业和农文旅融合发展配套。项目实施后，可扩大冷水养殖水面50余亩，增加年产值1500万元，并推动形成以休闲鱼业为主导的农文旅融合发展片，年产值约500万。产业将带动周边村（社区）群众参与农文旅项目经营。</t>
  </si>
  <si>
    <t>该项目将直接支持蓼子乡约70户，约7500人次务工，增加劳务收益超过150万元。项目建成后，能经营的资产将以固定资产入股企业，实现分红。</t>
  </si>
  <si>
    <t>完成建设</t>
  </si>
  <si>
    <t>150万/公里</t>
  </si>
  <si>
    <t>推动蓼子乡农文旅产业融合发展，扩大冷水养殖水面50余亩，增加年产值1500万元。</t>
  </si>
  <si>
    <t>312户1273人（其中脱贫户33户103人）受益。</t>
  </si>
  <si>
    <t>城发改委发〔2021〕103号</t>
  </si>
  <si>
    <t>城口县蓼子乡乡村振兴以工代赈综合示范工程天池村河堤建设项目</t>
  </si>
  <si>
    <t>建设天池村河堤0.7公里等基础设施项目。</t>
  </si>
  <si>
    <t>蓼子乡天池村</t>
  </si>
  <si>
    <t>改善安置区基础设施，方便周边群众出行。为建设打造没事广场打下基础。</t>
  </si>
  <si>
    <t>带动周边劳动力参与务工增收。</t>
  </si>
  <si>
    <t>建设天池村河堤0.7公里等基础设施项目。保障当地群众生命财产安全。</t>
  </si>
  <si>
    <t>建设天池村河堤0.7公里</t>
  </si>
  <si>
    <t>8000元/米</t>
  </si>
  <si>
    <t>新建河堤和护基保障周围居民生产生活以及生命财产安全</t>
  </si>
  <si>
    <t>195户787人（其中脱贫户54户170人）受益。</t>
  </si>
  <si>
    <t>2021年</t>
  </si>
  <si>
    <t>邹鲲</t>
  </si>
  <si>
    <t>城发改委发〔2021〕195号</t>
  </si>
  <si>
    <t>城口县2021年复兴小学教学楼改扩建工程</t>
  </si>
  <si>
    <t>规划保留的村小学改造</t>
  </si>
  <si>
    <t>教学楼新建2635平方米</t>
  </si>
  <si>
    <t>复兴街道复兴路42号</t>
  </si>
  <si>
    <t>扩大教育资源，满足教育需求，改善学校办学条件。项目实施后受益学生2158人，其中贫困学生549人。</t>
  </si>
  <si>
    <t>减少贫困家庭教育支出，实现教育保障，阻断贫困代际传递，提高群众幸福感、获得感和满意度。在项目实施过程中，学校师生及辖区群众参与项目施工过程中的施工质量和资金使用监督，全体村民对项目实施进度和资金支付情况通过村级项目实施公示进行监督，在项目施工过程中部分农户可以通过参与务工的形式增加务工收入，项目建成后该项目的建设能够有效的改善全县脱贫户学生的学习和生活条件，能够更好地为辖区内农户提教育服务。</t>
  </si>
  <si>
    <t>约7000元/平</t>
  </si>
  <si>
    <t>受益学生2158人，其中贫困学生549人</t>
  </si>
  <si>
    <t>工程设计使用年限≥50年</t>
  </si>
  <si>
    <t>受益群众满意度大于90%，</t>
  </si>
  <si>
    <t>城口县教委</t>
  </si>
  <si>
    <t>复兴小学</t>
  </si>
  <si>
    <t>邱常培</t>
  </si>
  <si>
    <t>城扶贫发〔2021〕3号</t>
  </si>
  <si>
    <t>鲁渝协作项目</t>
  </si>
  <si>
    <t>城口县2021年教育直补贫困学生</t>
  </si>
  <si>
    <t>资助贫困家庭大学生数量约1600人，资助标准实际学费标准在8000元／生・年以内的全额补助，超过8000元／生・年的定额补助8000元／生・年）</t>
  </si>
  <si>
    <t>城口县葛城街道等25个乡镇街道</t>
  </si>
  <si>
    <t>减轻贫困家庭经济负担，确保家庭经济困难学生完成学业，杜绝因学致贫。</t>
  </si>
  <si>
    <t>贫困学生参与获得资助，减少贫困家庭教育支出，实现教育保障，阻断贫困代际传递，提高群众幸福感、获得感和满意度</t>
  </si>
  <si>
    <t>约1600人受益</t>
  </si>
  <si>
    <t>项目（工程）竣工验收合格率100%</t>
  </si>
  <si>
    <t>开工率100%、资金拨付率100%（项目完工及时率100%）</t>
  </si>
  <si>
    <t>减少贫困家庭教育支出，实现教育保障，阻断贫困代际传递，提高群众幸福感、获得感和满意度</t>
  </si>
  <si>
    <t>受益脱贫人口数约1600人受益</t>
  </si>
  <si>
    <t>持续享受政策1年</t>
  </si>
  <si>
    <t>群众满意度≧98%</t>
  </si>
  <si>
    <t>滕远贵</t>
  </si>
  <si>
    <t>未纳入整合方案</t>
  </si>
  <si>
    <t>城口县2020年建卡贫困户农村扶贫开发综合岗（农村电力通讯安全护线）项目</t>
  </si>
  <si>
    <t>公益岗位</t>
  </si>
  <si>
    <t>开发脱贫户农村扶贫开发综合岗（农村电力通讯安全护线）60个</t>
  </si>
  <si>
    <t>城口县葛城街道等17个乡镇街道</t>
  </si>
  <si>
    <t>脱贫户60余人</t>
  </si>
  <si>
    <t>通过开发脱贫户农村扶贫开发综合岗，使60名贫困人增加劳务收入</t>
  </si>
  <si>
    <t>岗位开发完成率100%</t>
  </si>
  <si>
    <t>人均5000元/年</t>
  </si>
  <si>
    <t>人均增收5000元/年</t>
  </si>
  <si>
    <t>通过农村电力通讯安全护线工作开展，确保17个乡镇电网正常</t>
  </si>
  <si>
    <t>城口县经济信息委</t>
  </si>
  <si>
    <t>谢延江</t>
  </si>
  <si>
    <t>城口县第三级漏电保护器(第二批)采购项目</t>
  </si>
  <si>
    <t>通生活用电</t>
  </si>
  <si>
    <t>城口县第三级漏电保护器(第二批)采购15000套</t>
  </si>
  <si>
    <t>城口县</t>
  </si>
  <si>
    <t>解决15000户群众用电安全</t>
  </si>
  <si>
    <t>解决群众用电安全，提高群众满意度</t>
  </si>
  <si>
    <t>安装完成15000套漏电保护器，解决群众用电安全问题，提升群众满意度</t>
  </si>
  <si>
    <t>采购安装完成15000套漏电保护器</t>
  </si>
  <si>
    <t>约30元/套</t>
  </si>
  <si>
    <t>实现财政投资45万元</t>
  </si>
  <si>
    <t>解决群众用电安全问题，提升群众满意度</t>
  </si>
  <si>
    <t>维修使用年限≥2年。</t>
  </si>
  <si>
    <t>60000人口受益</t>
  </si>
  <si>
    <t>城口县2021年建卡贫困户特困供养人员补助</t>
  </si>
  <si>
    <t>综合保障性扶贫</t>
  </si>
  <si>
    <t>享受特困人员救助供养</t>
  </si>
  <si>
    <t>用于建卡贫困户中特困供养人员补助</t>
  </si>
  <si>
    <t>对全县脱贫人口特困供养人员300余人进行补助</t>
  </si>
  <si>
    <t>对全县脱贫人口特困供养人员300余人进行补助，减少贫困群众生活支出</t>
  </si>
  <si>
    <t>补助资金发放准确率≧95%</t>
  </si>
  <si>
    <t>补助资金及时发放率≧98%</t>
  </si>
  <si>
    <t>人均10000元/年</t>
  </si>
  <si>
    <t>建卡特困人员减少生活支出300万元。</t>
  </si>
  <si>
    <t>让300余名建卡特困人员享受到党的温暖和社会发展成果</t>
  </si>
  <si>
    <t>城口县民政局</t>
  </si>
  <si>
    <t>建卡特困人员300余人</t>
  </si>
  <si>
    <t>黄婷婷</t>
  </si>
  <si>
    <t>城口县2021年脱贫户、边缘易致贫户农村低保保障项目</t>
  </si>
  <si>
    <t>享受农村居民最低生活保障</t>
  </si>
  <si>
    <t>用于全县脱贫户、边缘易致贫户中农村低保对象保障</t>
  </si>
  <si>
    <t>全县25个乡镇（街道）204个村（社区）</t>
  </si>
  <si>
    <t>保障基本生活</t>
  </si>
  <si>
    <t>通过临时救助政策解决群众生活困难</t>
  </si>
  <si>
    <t>实行应保尽保、应兜尽兜</t>
  </si>
  <si>
    <t>保障覆盖全县所有乡镇（街道）符合条件对象</t>
  </si>
  <si>
    <t>按月按时发放率100%</t>
  </si>
  <si>
    <t>国家市级低保标准</t>
  </si>
  <si>
    <t>减轻家庭生活负担支出1944.5万元</t>
  </si>
  <si>
    <t>维护社会稳定</t>
  </si>
  <si>
    <t>基本生活稳步提升</t>
  </si>
  <si>
    <t>城口县2021年脱贫人口、边缘易致贫人口临时救助</t>
  </si>
  <si>
    <t>接受临时救助</t>
  </si>
  <si>
    <t>用于脱贫人口、监测对象等困难群体的基本生活救助</t>
  </si>
  <si>
    <t>解决临时困难</t>
  </si>
  <si>
    <t>按救助标准发放率100%</t>
  </si>
  <si>
    <t>审批后立即发放100%</t>
  </si>
  <si>
    <t>减轻家庭生活负担支出450万元</t>
  </si>
  <si>
    <t>群众满96%以上</t>
  </si>
  <si>
    <t>城口县2020年贫困群众劳务产业以奖代补项目</t>
  </si>
  <si>
    <t>外出务工补助</t>
  </si>
  <si>
    <t>为全县700户左右建卡贫困家庭提供就业劳务绩效奖补每户2000元以内。</t>
  </si>
  <si>
    <t>对符合条件的贫困人员，以户为单位，按照务工收入的5%给予绩效奖励，最高不超过1500元</t>
  </si>
  <si>
    <t>贫困群众直接参与项目实施、监督，增加贫困群众每户收入1500元左右</t>
  </si>
  <si>
    <t>对符合条件的贫困人员，以户为单位，按照务工收入的5%给予绩效奖励，最高不超过1500元，从而提高贫困外出务工积极性，激发劳动脱贫内生动力。</t>
  </si>
  <si>
    <t>700户左右的原建卡贫困家庭</t>
  </si>
  <si>
    <t>户均1500元</t>
  </si>
  <si>
    <t>增加贫困人口收入110万元</t>
  </si>
  <si>
    <t>700户脱贫人口受益</t>
  </si>
  <si>
    <t>城口县人力社保局</t>
  </si>
  <si>
    <t>城口县就业和人才中心</t>
  </si>
  <si>
    <t>700户左右的建卡贫困家庭</t>
  </si>
  <si>
    <t>龚涌</t>
  </si>
  <si>
    <t>城口县2021年劳务协作奖补项目</t>
  </si>
  <si>
    <t>实施脱贫人口、农村低收入人口、边缘人口等劳务经济奖补，给予务工收入5%的奖励补助。</t>
  </si>
  <si>
    <t>城口县各乡镇（街道）各村</t>
  </si>
  <si>
    <t>稳定就业，促进群众增收</t>
  </si>
  <si>
    <t>群众参与项目监督、建设，提供群众满意度</t>
  </si>
  <si>
    <t>1800余户5000余人</t>
  </si>
  <si>
    <t>约110万元/村</t>
  </si>
  <si>
    <t>带动脱贫户增收1000元</t>
  </si>
  <si>
    <t>受益脱贫人口数224人脱贫人口受益</t>
  </si>
  <si>
    <t>城口县葛城街道2021年乡村非全日制公益性岗位项目</t>
  </si>
  <si>
    <t>开发54名乡村非全日制公益性岗位</t>
  </si>
  <si>
    <t>葛城街道</t>
  </si>
  <si>
    <t>针对无法离乡、无业可扶的脱贫劳动力及边缘易致贫人口，精准开发乡村非全日制公益性岗位，按照5000元/年·人补助，巩固拓展脱贫攻坚成果。</t>
  </si>
  <si>
    <t>到户到人项目，脱贫劳动力及边缘易致贫人口直接参与项目选择、实施、监督，直接补助到人，增加收入。</t>
  </si>
  <si>
    <t>54名乡村非全日制公益性岗位，按照5000元/年·人补助。</t>
  </si>
  <si>
    <t>5000元/年·人</t>
  </si>
  <si>
    <t>户均增收5000元/年</t>
  </si>
  <si>
    <t>53名脱贫人口、1名边缘人口直接受益，开展各类公益性服务，全街道受益</t>
  </si>
  <si>
    <t>城口县复兴街道2021年乡村非全日制公益性岗位项目</t>
  </si>
  <si>
    <t>开发87名乡村非全日制公益性岗位</t>
  </si>
  <si>
    <t>复兴街道</t>
  </si>
  <si>
    <t>85名脱贫人口、2名边缘人口受益（填写欠妥，需要填写项目的主要工程量）</t>
  </si>
  <si>
    <t>85名脱贫人口、2名边缘人口直接受益，开展各类公益性服务，全街道受益</t>
  </si>
  <si>
    <t>罗意</t>
  </si>
  <si>
    <t>城口县庙坝镇2021年乡村非全日制公益性岗位项目</t>
  </si>
  <si>
    <t>开发164名乡村非全日制公益性岗位</t>
  </si>
  <si>
    <t>庙坝镇</t>
  </si>
  <si>
    <t>259名脱贫人口、13名边缘人口受益（填写欠妥，需要填写项目的主要工程量）</t>
  </si>
  <si>
    <t>259名脱贫人口、13名边缘人口直接受益，开展各类公益性服务，全镇受益</t>
  </si>
  <si>
    <t>王德东</t>
  </si>
  <si>
    <t>城口县高楠镇2021年乡村非全日制公益性岗位项目</t>
  </si>
  <si>
    <t>开发56名乡村非全日制公益性岗位</t>
  </si>
  <si>
    <t>高楠镇</t>
  </si>
  <si>
    <t>56名乡村非全日制公益性岗位，按照5000元/年·人补助。</t>
  </si>
  <si>
    <t>175名脱贫人口、5名边缘人口直接受益，开展各类公益性服务，全镇受益</t>
  </si>
  <si>
    <t>城口县蓼子乡2021年乡村非全日制公益性岗位项目</t>
  </si>
  <si>
    <t>开发175名乡村非全日制公益性岗位</t>
  </si>
  <si>
    <t>蓼子乡</t>
  </si>
  <si>
    <t>开发175名乡村非全日制公益性岗位，按照5000元/年·人补助</t>
  </si>
  <si>
    <t>135名脱贫人口、4名边缘人口直接受益，开展各类公益性服务，全乡受益</t>
  </si>
  <si>
    <t>杨燕</t>
  </si>
  <si>
    <t>城口县龙田乡2021年乡村非全日制公益性岗位项目</t>
  </si>
  <si>
    <t>开发118名乡村非全日制公益性岗位</t>
  </si>
  <si>
    <t>龙田乡</t>
  </si>
  <si>
    <t>开发118名乡村非全日制公益性岗位，按照5000元/年·人补助</t>
  </si>
  <si>
    <t>158名脱贫人口、6名边缘人口直接受益，开展各类公益性服务，全乡受益</t>
  </si>
  <si>
    <t>王珍俊</t>
  </si>
  <si>
    <t>城口县鸡鸣乡2021年乡村非全日制公益性岗位项目</t>
  </si>
  <si>
    <t>开发52名乡村非全日制公益性岗位</t>
  </si>
  <si>
    <t>鸡鸣乡</t>
  </si>
  <si>
    <t>开发52名乡村非全日制公益性岗位，按照5000元/年·人补助</t>
  </si>
  <si>
    <t>188名脱贫人口、0名边缘人口直接受益，开展各类公益性服务，全乡受益</t>
  </si>
  <si>
    <t>刘贤念</t>
  </si>
  <si>
    <t>城口县明通镇2021年乡村非全日制公益性岗位项目</t>
  </si>
  <si>
    <t>开发139名乡村非全日制公益性岗位</t>
  </si>
  <si>
    <t>明通镇</t>
  </si>
  <si>
    <t>开发139名乡村非全日制公益性岗位，按照5000元/年·人补助</t>
  </si>
  <si>
    <t>160名脱贫人口、2名边缘人口直接受益，开展各类公益性服务，全镇受益</t>
  </si>
  <si>
    <t>袁诗翠</t>
  </si>
  <si>
    <t>城口县咸宜镇2021年乡村非全日制公益性岗位项目</t>
  </si>
  <si>
    <t>开发228名乡村非全日制公益性岗位</t>
  </si>
  <si>
    <t>咸宜镇</t>
  </si>
  <si>
    <t>开发228名乡村非全日制公益性岗位，按照5000元/年·人补助</t>
  </si>
  <si>
    <t>282名脱贫人口、5名边缘人口直接受益，开展各类公益性服务，全镇受益</t>
  </si>
  <si>
    <t>城口县岚天乡2021年乡村非全日制公益性岗位项目</t>
  </si>
  <si>
    <t>开发78名乡村非全日制公益性岗位</t>
  </si>
  <si>
    <t>开发78名乡村非全日制公益性岗位，按照5000元/年·人补助</t>
  </si>
  <si>
    <t>152名脱贫人口、7名边缘人口直接受益，开展各类公益性服务，全乡受益</t>
  </si>
  <si>
    <t>陈宏</t>
  </si>
  <si>
    <t>城口县修齐镇2021乡村非全日制公益性岗位项目</t>
  </si>
  <si>
    <t>开发272名乡村非全日制公益性岗位</t>
  </si>
  <si>
    <t>修齐镇</t>
  </si>
  <si>
    <t>开发272名乡村非全日制公益性岗位，按照5000元/年·人补助</t>
  </si>
  <si>
    <t>224名脱贫人口、4名边缘人口直接受益，开展各类公益性服务，全镇受益</t>
  </si>
  <si>
    <t>张密</t>
  </si>
  <si>
    <t>城口县周溪乡2021年乡村非全日制公益性岗位项目</t>
  </si>
  <si>
    <t>开发115名乡村非全日制公益性岗位</t>
  </si>
  <si>
    <t>周溪乡</t>
  </si>
  <si>
    <t>开发115名乡村非全日制公益性岗位，按照5000元/年·人补助</t>
  </si>
  <si>
    <t>56名脱贫人口、0名边缘人口直接受益，开展各类公益性服务，全乡受益</t>
  </si>
  <si>
    <t>023-59292519</t>
  </si>
  <si>
    <t>城口县双河乡2021年乡村非全日制公益性岗位项目</t>
  </si>
  <si>
    <t>开发149名乡村非全日制公益性岗位</t>
  </si>
  <si>
    <t>开发149名乡村非全日制公益性岗位，按照5000元/年·人补助</t>
  </si>
  <si>
    <t>106名脱贫人口、12名边缘人口直接受益，开展各类公益性服务，全乡受益</t>
  </si>
  <si>
    <t>牟纪亚</t>
  </si>
  <si>
    <t>15215145990</t>
  </si>
  <si>
    <t>城口县坪坝镇2021年乡村非全日制公益性岗位项目</t>
  </si>
  <si>
    <t>开发188名乡村非全日制公益性岗位</t>
  </si>
  <si>
    <t>坪坝镇</t>
  </si>
  <si>
    <t>开发188名乡村非全日制公益性岗位，按照5000元/年·人补助</t>
  </si>
  <si>
    <t>128名脱贫人口、2名边缘人口直接受益，开展各类公益性服务，全镇受益</t>
  </si>
  <si>
    <t>李亮</t>
  </si>
  <si>
    <t>城口县北屏乡2021年乡村非全日制公益性岗位项目</t>
  </si>
  <si>
    <t>开发130名乡村非全日制公益性岗位</t>
  </si>
  <si>
    <t>北屏乡</t>
  </si>
  <si>
    <t>开发130名乡村非全日制公益性岗位按照5000元/年·人补助</t>
  </si>
  <si>
    <t>78名脱贫人口、0名边缘人口直接受益，开展各类公益性服务，全乡受益</t>
  </si>
  <si>
    <t>城口县高观镇2021年乡村非全日制公益性岗位项目</t>
  </si>
  <si>
    <t>开发180名乡村非全日制公益性岗位</t>
  </si>
  <si>
    <t>高观镇</t>
  </si>
  <si>
    <t>开发180名乡村非全日制公益性岗位，按照5000元/年·人补助</t>
  </si>
  <si>
    <t>37名脱贫人口、2名边缘人口直接受益，开展各类公益性服务，全镇受益</t>
  </si>
  <si>
    <t>刘春</t>
  </si>
  <si>
    <t>城口县巴山镇2021年乡村非全日制公益性岗位项目</t>
  </si>
  <si>
    <t>开发162名乡村非全日制公益性岗位</t>
  </si>
  <si>
    <t>巴山镇</t>
  </si>
  <si>
    <t>69名脱贫人口、1名边缘人口受益，按照5000元/年·人补助</t>
  </si>
  <si>
    <t>69名脱贫人口、1名边缘人口直接受益，开展各类公益性服务，全镇受益</t>
  </si>
  <si>
    <t>城口县厚坪乡2021年乡村非全日制公益性岗位项目</t>
  </si>
  <si>
    <t>开发70名乡村非全日制公益性岗位</t>
  </si>
  <si>
    <t>厚坪乡</t>
  </si>
  <si>
    <t>开发70名乡村非全日制公益性岗位，按照5000元/年·人补助</t>
  </si>
  <si>
    <t>54名脱贫人口、4名边缘人口直接受益，开展各类公益性服务，全乡受益</t>
  </si>
  <si>
    <t>唐亮</t>
  </si>
  <si>
    <t>城口县左岚乡2021年乡村非全日制公益性岗位项目</t>
  </si>
  <si>
    <t>开发104名乡村非全日制公益性岗位</t>
  </si>
  <si>
    <t>左岚乡</t>
  </si>
  <si>
    <t>开发104名乡村非全日制公益性岗位，按照5000元/年·人补助</t>
  </si>
  <si>
    <t>178名脱贫人口、3名边缘人口直接受益，开展各类公益性服务，全乡受益</t>
  </si>
  <si>
    <t>奚正令</t>
  </si>
  <si>
    <t>城口县治平乡2021年乡村非全日制公益性岗位项目</t>
  </si>
  <si>
    <t>开发58名乡村非全日制公益性岗位</t>
  </si>
  <si>
    <t>治平乡</t>
  </si>
  <si>
    <t>开发58名乡村非全日制公益性岗位，按照5000元/年·人补助</t>
  </si>
  <si>
    <t>175名脱贫人口、0名边缘人口直接受益，开展各类公益性服务，全乡受益</t>
  </si>
  <si>
    <t>城口县明中乡2021年乡村非全日制公益性岗位项目</t>
  </si>
  <si>
    <t>开发181名乡村非全日制公益性岗位</t>
  </si>
  <si>
    <t>明中乡</t>
  </si>
  <si>
    <t>开发181名乡村非全日制公益性岗位，按照5000元/年·人补助</t>
  </si>
  <si>
    <t>51名脱贫人口、1名边缘人口直接受益，开展各类公益性服务，全乡受益</t>
  </si>
  <si>
    <t>王润山</t>
  </si>
  <si>
    <t>城口县高燕镇2021年乡村非全日制公益性岗位项目</t>
  </si>
  <si>
    <t>开发287名乡村非全日制公益性岗位</t>
  </si>
  <si>
    <t>开发287名非全日制公益性岗位，按照5000元/年·人补助</t>
  </si>
  <si>
    <t>115名脱贫人口、0名边缘人口直接受益，开展各类公益性服务，全镇受益</t>
  </si>
  <si>
    <t>王礼述</t>
  </si>
  <si>
    <t>城口县沿河乡2021年乡村非全日制公益性岗位项目</t>
  </si>
  <si>
    <t>开发46名乡村非全日制公益性岗位</t>
  </si>
  <si>
    <t>沿河乡</t>
  </si>
  <si>
    <t>开发46名乡村非全日制公益性岗位，按照5000元/年·人补助</t>
  </si>
  <si>
    <t>147名脱贫人口、2名边缘人口直接受益，开展各类公益性服务，全乡受益</t>
  </si>
  <si>
    <t>李敏</t>
  </si>
  <si>
    <t>城口县河鱼乡2021年乡村非全日制公益性岗位项目</t>
  </si>
  <si>
    <t>开发39名乡村非全日制公益性岗位</t>
  </si>
  <si>
    <t>河鱼乡</t>
  </si>
  <si>
    <t>开发39名乡村非全日制公益性岗位，按照5000元/年·人补助</t>
  </si>
  <si>
    <t>46名脱贫人口、0名边缘人口直接受益，开展各类公益性服务，全乡受益</t>
  </si>
  <si>
    <t>02359265746</t>
  </si>
  <si>
    <t>城口县东安镇2021年乡村非全日制公益性岗位项目</t>
  </si>
  <si>
    <t>开发159名乡村非全日制公益性岗位</t>
  </si>
  <si>
    <t>东安镇</t>
  </si>
  <si>
    <t>开发159名乡村非全日制公益性岗位，按照5000元/年·人补助</t>
  </si>
  <si>
    <t>103名脱贫人口、1名边缘人口直接受益，开展各类公益性服务，全镇受益</t>
  </si>
  <si>
    <t>刘崇珍</t>
  </si>
  <si>
    <t>02359500362</t>
  </si>
  <si>
    <t>城口县2021年沿河乡联坪村污水污水处理整治工程项目</t>
  </si>
  <si>
    <t>采用分散处理和集中处理相结合方式，建设排污管道、化粪池、污水处理站等，对生产生活污水进行综合整治。</t>
  </si>
  <si>
    <t>沿河乡联坪村</t>
  </si>
  <si>
    <t>解决78户270名群众生活污水及牲畜粪便偏方问题，提升群众的生活质量</t>
  </si>
  <si>
    <t>在项目实施过程中各村村级义务监督员参与项目施工过程中的施工质量和资金使用监督，全体村民对项目实施进度和资金支付情况通过村级项目实施公示进行监督</t>
  </si>
  <si>
    <t>在项目建设过程中能够带动周边农户（含脱贫户）参与务工，实现务工增收</t>
  </si>
  <si>
    <t>78户270人（建卡38人）受益</t>
  </si>
  <si>
    <t>使用年限15年</t>
  </si>
  <si>
    <t>城口县生态环境局</t>
  </si>
  <si>
    <t>城扶组办发〔2021〕5号</t>
  </si>
  <si>
    <t>城口县2021年高观镇施礼村人居环境建设项目</t>
  </si>
  <si>
    <t>在全村人口居住集中点，新建初级粪污处理池3个，铺设污水管道2000余米。</t>
  </si>
  <si>
    <t>城口县高观镇施礼村</t>
  </si>
  <si>
    <t>改善贫困群众生产生活条件</t>
  </si>
  <si>
    <t>贫困群众参与项目选择、实施、监督</t>
  </si>
  <si>
    <t>污水有效治理后，能提升当地村民的生产生活条件，大幅度改善村民居住环境，提升村民幸福感</t>
  </si>
  <si>
    <t>50元/米</t>
  </si>
  <si>
    <t>节省生产生活成本</t>
  </si>
  <si>
    <t>308户1083人，其中脱贫户45户162人受益</t>
  </si>
  <si>
    <t>维修使用年限≥20年。</t>
  </si>
  <si>
    <t>城口县住房城乡建委</t>
  </si>
  <si>
    <t>吴方耀</t>
  </si>
  <si>
    <t>城口县2021年坪坝镇生活垃圾分类试点项目</t>
  </si>
  <si>
    <t>垃圾分拣中心8个，垃圾收集点8个，垃圾粉碎机8个，三轮车8个；入户垃圾桶2000个；垃圾收运专管员8人1700元/月补助；宣传人员32人1000元/月补助</t>
  </si>
  <si>
    <t>坪坝镇8村1社区</t>
  </si>
  <si>
    <t>改善农户生产生活条件，提升群众满意度</t>
  </si>
  <si>
    <t>垃圾收运专管员8人1700元/月补助；宣传人员32人1000元/月补助。</t>
  </si>
  <si>
    <t>群众参与建设，提高群众务工收入。</t>
  </si>
  <si>
    <t>工程使用年限10年</t>
  </si>
  <si>
    <t>城口县2021年巴山镇努力村污水处理项目</t>
  </si>
  <si>
    <t>建设集中院落污水处理、排放4处（张家院子、柿子树坪、三岔河、易家院子）</t>
  </si>
  <si>
    <t>努力村</t>
  </si>
  <si>
    <t>改善农村生产生活条件，解决治理乱排乱放</t>
  </si>
  <si>
    <t>改善困难群众生活条件</t>
  </si>
  <si>
    <t>解决26户污水排放</t>
  </si>
  <si>
    <t>建设污水排放处4个</t>
  </si>
  <si>
    <t>20万/处</t>
  </si>
  <si>
    <t>受益建卡人口28人</t>
  </si>
  <si>
    <t>167人脱贫人口受益</t>
  </si>
  <si>
    <t>城口县2021年巴山镇新岭村4组水污分离及防洪排水项目</t>
  </si>
  <si>
    <t>修建下水道300米。2座10立方化粪池及其配套管道400米。</t>
  </si>
  <si>
    <t>巴山镇新岭村4社</t>
  </si>
  <si>
    <t>2019年受灾，该聚居点住房存在安全隐患，修建下水道300米，减少4社聚集点受洪涝影响，保障群众生命财产安全。2座10立方化粪池及其配套管道400米，改善群众居住环境提升群众幸福感。</t>
  </si>
  <si>
    <t>保障聚居点群众生命财产安全，改善居住环境</t>
  </si>
  <si>
    <t>通过新建污水处理设施，下水道。改善群众居住环境，提升群众幸福感，满意度。</t>
  </si>
  <si>
    <t>管道水管40元/米</t>
  </si>
  <si>
    <t>贫困群众直接参与改善居住环境和提升幸福感</t>
  </si>
  <si>
    <t>26户81人口受益</t>
  </si>
  <si>
    <t>城口县2021年巴山镇元坝村污水处理项目</t>
  </si>
  <si>
    <t>油坊沟聚居点污水处理（污水井、架接安装管道），污水井4米*3米*2米；架管2000米</t>
  </si>
  <si>
    <t>巴山镇元坝村</t>
  </si>
  <si>
    <t>改善环境，提升人居环境</t>
  </si>
  <si>
    <t>改善群众生产生活条件</t>
  </si>
  <si>
    <t>366人贫困群众受益</t>
  </si>
  <si>
    <t>全村受益</t>
  </si>
  <si>
    <t>城口县2021年东安镇德安村污水治理建设项目</t>
  </si>
  <si>
    <t>建设1个集中污水处理站，接通三级管网，解决256户农户人蓄污水处理</t>
  </si>
  <si>
    <t>城口县东安镇德安村1.3.4.5.6组</t>
  </si>
  <si>
    <t>污水直排得到有效解决，河流污染得到有效治理</t>
  </si>
  <si>
    <t>解决民生问题、提高满意度</t>
  </si>
  <si>
    <t>控制在预算范围内</t>
  </si>
  <si>
    <t xml:space="preserve">受益脱贫户44户173人。 </t>
  </si>
  <si>
    <t>可持续10年。</t>
  </si>
  <si>
    <t>李  博</t>
  </si>
  <si>
    <t>城口县2021年咸宜镇青龙村5社新建污水处理站工程</t>
  </si>
  <si>
    <t>新建污水处理站1座和铺设配套管网2000余米等。</t>
  </si>
  <si>
    <t>咸宜镇青龙村5社</t>
  </si>
  <si>
    <t>解决21户105人脱贫人口44人生活污水排放</t>
  </si>
  <si>
    <t>部分受益户参监督项目实施。本地劳动力参与务工增收</t>
  </si>
  <si>
    <t>新建污水处理站一座和配套管网建设等。</t>
  </si>
  <si>
    <t>群众务工收入为500-2000元</t>
  </si>
  <si>
    <t>21户105人脱贫人口44人受益</t>
  </si>
  <si>
    <t>新建使用年限≥8年。</t>
  </si>
  <si>
    <t>城口县2021年咸宜镇明月村新建污水处理站工程</t>
  </si>
  <si>
    <t>在明月村6组卢先树河坝修建污水护理池一处及其相关配套基础设施，排污主管道长约3000米，排污支管道长约1800米</t>
  </si>
  <si>
    <t>咸宜镇明月村2社、3社、6社</t>
  </si>
  <si>
    <t>改善群众居住环境和生活条件，提升明月村整体形象，促进精神脱贫。</t>
  </si>
  <si>
    <t>群众参与务工，共同监督建设质量，提高群众满意度。</t>
  </si>
  <si>
    <t>受益人口92户393人，其中脱贫户19户77人受益</t>
  </si>
  <si>
    <t>城口县2021年北屏乡太平社区、月峰村生活污水处理厂建设项目</t>
  </si>
  <si>
    <t>新建污水处理厂1座，新增入户污水管网约8000米，主管道约7500米，满足月峰村、太平社区生活污水收集处理</t>
  </si>
  <si>
    <t>城口县北屏乡太平社区、月峰村</t>
  </si>
  <si>
    <t>解决753户2792名群众生活污水处理</t>
  </si>
  <si>
    <t>可改降低太平社区污水对环境的污染，保护群众生活环境，有助于改善群众生活居住环境，创造良好的生活环境，提高村民满意度到95%以上，惠及753户2792人，其中脱贫人口162户573人。群众参与监督项目实施与资金使用情况</t>
  </si>
  <si>
    <t>通过维修太平社区污水管网升级改造工程，覆盖全体居民,解决群众用水问题，提升群众幸福感。</t>
  </si>
  <si>
    <t>受益户共计753户2792人其中脱贫户121户425人</t>
  </si>
  <si>
    <t>每户2.4万元</t>
  </si>
  <si>
    <t>收入改善率90%</t>
  </si>
  <si>
    <t>城口县2021年北屏乡新民社区6-9组农村生活污水治理项目</t>
  </si>
  <si>
    <t>新建6-9组分散化粪池约160个，集中式化粪池5个，每个约30立方米，配套污水收集管网5000米</t>
  </si>
  <si>
    <t>北屏乡新民社区6-9组</t>
  </si>
  <si>
    <t>完善规划配套基础设施建设，项目实施可以解决污水处理难问题，生活条件和环境卫生的改善，提高人居条件和群众的幸福指数。</t>
  </si>
  <si>
    <t>群众参与基础设施建设增加收入，促进脱贫、促进乡村建设、改善环境污染，提高群众居住环境及生活质量</t>
  </si>
  <si>
    <t>项目实施可改善居民居住生活污水排放和完善配套设施惠及脱贫户32户145人</t>
  </si>
  <si>
    <t>分散化粪池1500元/个、集中式化粪池50000元/个</t>
  </si>
  <si>
    <t>项目实施可改善居民居住生活污水排放和完善配套设施。32户145人贫困人口受益</t>
  </si>
  <si>
    <t>项目实施可改善居民居住生活污水排放和完善配套设施。32户145人脱贫人口受益</t>
  </si>
  <si>
    <t>使用年限≥10年。</t>
  </si>
  <si>
    <t>32户145人脱贫人口受益</t>
  </si>
  <si>
    <t>城口县2021年北屏乡月峰村垃圾分类处理项目</t>
  </si>
  <si>
    <t>新建垃圾分类处理（垃圾桶60个，土地流转250㎡，修垃圾房200㎡）</t>
  </si>
  <si>
    <t>北屏乡月峰村1至6社</t>
  </si>
  <si>
    <t>改善232户，938人（其中脱贫户83户，304人的环境卫生问题</t>
  </si>
  <si>
    <t>月峰村部分受益户参与监督项目实施及资金使用情况，组织群众参与组织群众参与，投工投劳，实现就地增收（平均每人约1000元）改善了232户938人（其中脱贫户84户304人）农户环境卫生，提高群众满意度达到95%以上。</t>
  </si>
  <si>
    <t>通过人居环境整治改善群众的环境卫生，提升农户居住环境，提升群众满意度</t>
  </si>
  <si>
    <t>受益脱贫户83户304人</t>
  </si>
  <si>
    <t>垃圾桶200元/个，修处理厂800元/㎡</t>
  </si>
  <si>
    <t>减少脱贫户垃圾处理成本80元/户/年</t>
  </si>
  <si>
    <t>改善月峰村232户，938人其中受益脱贫人口数83户，304人生产生活环境，</t>
  </si>
  <si>
    <t>使用年限10年</t>
  </si>
  <si>
    <t>月峰村受益户共计232户938人（其中脱贫户83户  304人）</t>
  </si>
  <si>
    <t>月峰村受益户共计232户9387人（其中脱贫户83户 304人）</t>
  </si>
  <si>
    <t>城口县2021年北屏乡松柏村生活污水治理项目</t>
  </si>
  <si>
    <t>新建1-5社集中居住点污水处理设备设施6处。</t>
  </si>
  <si>
    <t>松柏村</t>
  </si>
  <si>
    <t>该项目的实施规范了污水处理，减少对河道等环境的污染。</t>
  </si>
  <si>
    <t>完善基础设施，改善群众生产生活条件，减少河道及环境污染，改善群众居住环境，提高群众生活质量。</t>
  </si>
  <si>
    <t>通过该项目的实施，对村内产生的污水进行规范化的处理，减少对河道等环境的污染。</t>
  </si>
  <si>
    <t>新建污水处理点6个。</t>
  </si>
  <si>
    <t>50万/个</t>
  </si>
  <si>
    <t>覆盖率95%以上</t>
  </si>
  <si>
    <t>受益脱贫户25户99人</t>
  </si>
  <si>
    <t>维修使用年限&gt;10年</t>
  </si>
  <si>
    <t>受益户共计209户810人，其中脱贫户25户99人</t>
  </si>
  <si>
    <t>城口县2021年岚天乡垃圾中转站扩建项目</t>
  </si>
  <si>
    <t>岚天乡垃圾中转站场地进行扩建硬化约300平方米、修建厨余垃圾堆肥池1个、道路拓宽改造，平均拓宽约1.5米、长约50米以及采购相关设施设备等。以实际设计为准。</t>
  </si>
  <si>
    <t>红岸村</t>
  </si>
  <si>
    <t>项目实施可解决全乡3540人（其中脱贫户180户689人）生活垃圾处理问题，减少垃圾污染，改善群众生产生活环境。</t>
  </si>
  <si>
    <t>通过改善垃圾处理设施，有效降低垃圾污染，改善群众生产生活环境，增加群众满意度。</t>
  </si>
  <si>
    <t>岚天乡垃圾中转站场地进行扩建硬化约300平方米、修建厨余垃圾堆肥池1个、道路拓宽改造，平均拓宽约1.5米、长约50米以及采购相关设施设备等</t>
  </si>
  <si>
    <t>项目完成及时率≧90%</t>
  </si>
  <si>
    <t>严格控制在概算范围内</t>
  </si>
  <si>
    <t>贫困地区以工代赈项目增加劳动者收入（总收入）≥3万元，其中:贫困地区以工代赈项目增加脱贫人口收入（总收入）≥1万</t>
  </si>
  <si>
    <t>受益脱贫人口数689人</t>
  </si>
  <si>
    <t>工程设计使用年限≥10年</t>
  </si>
  <si>
    <t>城扶组办发〔2021〕16号</t>
  </si>
  <si>
    <t>城口县2021年厚坪乡白鹤村污水池修建</t>
  </si>
  <si>
    <t>修建白鹤村一社云盘污水池一口20立方米。</t>
  </si>
  <si>
    <t>白鹤村一社云盘</t>
  </si>
  <si>
    <t>项目实施可解决周边环境卫生，营造良好氛围</t>
  </si>
  <si>
    <t>修建污水池一口20立方米。</t>
  </si>
  <si>
    <t>带动脱贫户增收200元</t>
  </si>
  <si>
    <t>受益脱贫人口数89人脱贫人口受益</t>
  </si>
  <si>
    <t>89人脱贫人口受益</t>
  </si>
  <si>
    <t>城口县2021年明中乡咎坝移民点及双河口聚居点污水处理工程项目</t>
  </si>
  <si>
    <t>新建污水处理厂1座，管网2.5公里，井口20个</t>
  </si>
  <si>
    <t>明中乡金池村</t>
  </si>
  <si>
    <t>解决79户228人，其中脱贫户12户38人，污水排放治理问题，解决前河河道污染问题</t>
  </si>
  <si>
    <t>贫困群众直接参与实现污水处理，改善村庄清洁环境</t>
  </si>
  <si>
    <t>完成建设污水处理厂1座，管网2.5公里，井口20个</t>
  </si>
  <si>
    <t>修建污水处理厂1座，管网2.5公里，井口20个</t>
  </si>
  <si>
    <t>改善人居环境</t>
  </si>
  <si>
    <t>79户228人，其中脱贫户12户38人，</t>
  </si>
  <si>
    <t>项目使用年限≥3年</t>
  </si>
  <si>
    <t>群众满意度&gt;95%</t>
  </si>
  <si>
    <t>冯磊</t>
  </si>
  <si>
    <t>城口县2021年蓼子乡水毁污水管网和污水处理站维修项目</t>
  </si>
  <si>
    <t>水毁污水管网维修及污水处理站维修。（补充具体建设内容和规模、标准）</t>
  </si>
  <si>
    <t>城口县蓼子乡桃园社区和兴和社区场镇</t>
  </si>
  <si>
    <t>修复水毁的污水管网和处理站，避免污水直排，覆盖278户975人（其中脱贫户47户167人）。</t>
  </si>
  <si>
    <t>群众直接参与，修复水毁的污水管网和处理站，避免污水直排。</t>
  </si>
  <si>
    <t>修复水毁污水管网，避免污水直排，改善居住环境，提升群众幸福感。</t>
  </si>
  <si>
    <t>水毁污水管网维修及污水处理站维修。</t>
  </si>
  <si>
    <t>解决污水直排问题。</t>
  </si>
  <si>
    <t>278户975人（其中脱贫户47户167人）受益</t>
  </si>
  <si>
    <t>修建使用年限≥10年。</t>
  </si>
  <si>
    <t>城口县2021年鸡鸣乡旧房提升工程</t>
  </si>
  <si>
    <t>对茶坪村35户农户、双坪村5户农户住房进行提升建设</t>
  </si>
  <si>
    <t>茶坪村、双坪村</t>
  </si>
  <si>
    <t>改善40户农户居住条件</t>
  </si>
  <si>
    <t>群众参与，改善群众居住条件</t>
  </si>
  <si>
    <t>对40户农户住房进行提升整治</t>
  </si>
  <si>
    <t>约5万元/户</t>
  </si>
  <si>
    <t>生活条件改善</t>
  </si>
  <si>
    <t>受益35户农户</t>
  </si>
  <si>
    <t>工程设计使用年限10年</t>
  </si>
  <si>
    <t>40户农户</t>
  </si>
  <si>
    <t>徐豪</t>
  </si>
  <si>
    <t>城口县2021年鸡鸣乡双坪村乡村旅游特色村寨建设项目</t>
  </si>
  <si>
    <t>休闲农业与乡村旅游</t>
  </si>
  <si>
    <t>续建袁家院子8户、张家坪8户特色村寨改造</t>
  </si>
  <si>
    <t>双坪村</t>
  </si>
  <si>
    <t>巩固提升村容村貌环境差问题</t>
  </si>
  <si>
    <t>群众参与，带动脱贫户增收</t>
  </si>
  <si>
    <t xml:space="preserve">项目竣工验收合格率100% </t>
  </si>
  <si>
    <t>项目完成及时率100%</t>
  </si>
  <si>
    <t>改造成本约7万元/户</t>
  </si>
  <si>
    <t>带动提高群众环境卫生保护意识</t>
  </si>
  <si>
    <t>受益人口16户85人（脱贫户5户24人）</t>
  </si>
  <si>
    <t>项目存续期≥10年</t>
  </si>
  <si>
    <t>城口县2021年鸡鸣乡环境治理</t>
  </si>
  <si>
    <t>垃圾清扫、转运、边沟清理以及设施购置、集中整治等</t>
  </si>
  <si>
    <t>鸡鸣乡社区及各村主干道</t>
  </si>
  <si>
    <t>改善人居住条件</t>
  </si>
  <si>
    <t>群众参与，方便群众生产生活。</t>
  </si>
  <si>
    <t>垃圾清扫、转运、边沟清理以及设施购置、集中整治等,改善场镇及五村主干道人居条件,提高老百姓幸福指数.</t>
  </si>
  <si>
    <t>改善场镇及五村主干道1000余户4000余人居条件.</t>
  </si>
  <si>
    <t>项目成本为60万元</t>
  </si>
  <si>
    <t>生产生活条件改善</t>
  </si>
  <si>
    <t>受益脱贫人口1000余人</t>
  </si>
  <si>
    <t>1000余户4000人以上</t>
  </si>
  <si>
    <t>城口县2021年鸡鸣乡金岩村设施维护</t>
  </si>
  <si>
    <t>对全场镇436盏路灯的维护材料费、人工费、电费；解决公益性岗位人员2人工资费用及设施维修费；对全场镇554个大小井盖维修材料费、人工费；对3条山沟长约150米进行治理</t>
  </si>
  <si>
    <t>场镇内、赵家湾、银家坝</t>
  </si>
  <si>
    <t>科学规划设计，确保质量，按时完成，改善全场镇晚上照明,方便老百姓</t>
  </si>
  <si>
    <t>436盏路灯的维护材料费、人工费、电费；解决公益性岗位人员2人工资费用及设施维修费；对全场镇554个大小井盖维修材料费、人工费；对3条山沟长约150米进行治理</t>
  </si>
  <si>
    <t>项目成本为40万元</t>
  </si>
  <si>
    <t>改善条件.方便百姓</t>
  </si>
  <si>
    <t>受益脱贫人口500余人</t>
  </si>
  <si>
    <t>工程使用年限≥5年</t>
  </si>
  <si>
    <t>639户3000人以上</t>
  </si>
  <si>
    <t>城口县2021年周溪乡青坪7社场镇新建公共厕所项目</t>
  </si>
  <si>
    <t>青坪7社场镇新建公共移动厕所1所</t>
  </si>
  <si>
    <t>城口县周溪乡青坪村7组</t>
  </si>
  <si>
    <t>项目实施可满足100户389人及旅游群众上厕所等问题，满足公共厕所方面的需求</t>
  </si>
  <si>
    <t>农户参与申报，施工监督，竣工后管理。改善100户389人（其中建卡脱贫人口112人）及旅游群众公共厕所设施条件。提高满意度</t>
  </si>
  <si>
    <t>新建公共移动厕所1所</t>
  </si>
  <si>
    <t>40万元/座</t>
  </si>
  <si>
    <t>降低生产生活成本</t>
  </si>
  <si>
    <t>受益脱贫人口112</t>
  </si>
  <si>
    <t>使用年限≥10年</t>
  </si>
  <si>
    <t>城口县2021年双河乡店坪村10组污水处理建设</t>
  </si>
  <si>
    <t>在店坪村10组新建污水处理设施，安装排污管道1000m。</t>
  </si>
  <si>
    <t>双河乡店坪村10组</t>
  </si>
  <si>
    <t>有效整治环境卫生，提高生活质量</t>
  </si>
  <si>
    <t>78人参与项目实施过程中施工质量和资金使用的监督等。</t>
  </si>
  <si>
    <t>建成排污管1000米</t>
  </si>
  <si>
    <t>排污管≥1000米</t>
  </si>
  <si>
    <t>补助标准80万元/公里</t>
  </si>
  <si>
    <t>带动贫困人口收入增加500元/人</t>
  </si>
  <si>
    <t>受益脱贫户24人</t>
  </si>
  <si>
    <t>使用年限20年</t>
  </si>
  <si>
    <t>受益群众满意度90%</t>
  </si>
  <si>
    <t>江洪露</t>
  </si>
  <si>
    <t>城口县2021年双河乡柳河村公共服务建设项目</t>
  </si>
  <si>
    <t>厨房厕所圈舍改造</t>
  </si>
  <si>
    <t>1.柳河村6组建设集中化粪池，规格30立方米。2.柳河村7组建设集中化粪池，规格60立方米。3.柳河村1组建设集中化粪池，规格20立方米。</t>
  </si>
  <si>
    <t>柳河村1、3、5、6组</t>
  </si>
  <si>
    <t>解决农村环境卫生。</t>
  </si>
  <si>
    <t>改善群众人居环境，提高生活条件。</t>
  </si>
  <si>
    <t xml:space="preserve">                               1.柳河村6组建设集中化粪池，规格30立方米。         2.柳河村7组建设集中化粪池，规格60立方米。         3.柳河村1组建设集中化粪池，规格20立方米。</t>
  </si>
  <si>
    <t>化粪池增加3处</t>
  </si>
  <si>
    <t>实现财政投资50万元</t>
  </si>
  <si>
    <t>受益脱贫户97人</t>
  </si>
  <si>
    <t>使用年限30年</t>
  </si>
  <si>
    <t>受益群众满意度95%</t>
  </si>
  <si>
    <t>郑宗国</t>
  </si>
  <si>
    <t>城口县2021年双河乡双流2组刘家大院子污水处理及化粪池修建</t>
  </si>
  <si>
    <t>污水处理盖沟260米，污水化粪池一个50立方米。</t>
  </si>
  <si>
    <t>双流社区2组</t>
  </si>
  <si>
    <t>解决7户37人的生活污水处理，改善环境卫生。</t>
  </si>
  <si>
    <t>贫困群众直接受益，改善生产生活环境</t>
  </si>
  <si>
    <t>双流2组刘家大院子污水处理及化粪池修建</t>
  </si>
  <si>
    <t>增加污水治理设施设备1套</t>
  </si>
  <si>
    <t>实现财政投资20万元</t>
  </si>
  <si>
    <t>受益脱贫户17人</t>
  </si>
  <si>
    <t>彭仕付</t>
  </si>
  <si>
    <t>城口县2021年双河乡双流场镇河道污水治理</t>
  </si>
  <si>
    <t>场镇河道沿线群众污水治理（补充具体建设内容和规模、标准）</t>
  </si>
  <si>
    <t>双流社区场镇</t>
  </si>
  <si>
    <t>解决60户23人的污水入管道</t>
  </si>
  <si>
    <t>群众直接参与，改善河道环境，提高居民生活质量</t>
  </si>
  <si>
    <t>双流场镇河道污水治理</t>
  </si>
  <si>
    <t>受益脱贫户116人</t>
  </si>
  <si>
    <t>城口县2021年双河乡天星村1.3.7组污水治理</t>
  </si>
  <si>
    <t>新建污水处理池1个、铺设污水排放管道。</t>
  </si>
  <si>
    <t>天星村1.3.7组</t>
  </si>
  <si>
    <t>建成后1.3.7组污水得到有效治理</t>
  </si>
  <si>
    <t>该项目完工后，1.3.7组生活污水得到有效治理及包包菜基地集中连片整治</t>
  </si>
  <si>
    <t>建成产业基地一个</t>
  </si>
  <si>
    <t>建成污水处理池1个。</t>
  </si>
  <si>
    <t>带动贫困人口收入增加1000元/人</t>
  </si>
  <si>
    <t>该项目完工后为我村的乡村振兴发展奠定坚实的基础，</t>
  </si>
  <si>
    <t>96户.390人、其中脱贫户31户、105人</t>
  </si>
  <si>
    <t>徐云刚</t>
  </si>
  <si>
    <t>城口县2021年双河乡天星村“八台天寨”垃圾中转站建设</t>
  </si>
  <si>
    <t>建设天星村“八台天寨”垃圾中转站建设一座</t>
  </si>
  <si>
    <t>天星村5组</t>
  </si>
  <si>
    <t>建成便于天星村的农业开发和乡村旅游的发展</t>
  </si>
  <si>
    <t>该项目完工后为八台天寨”旅游集群片区服务</t>
  </si>
  <si>
    <t>建成垃圾中转站1个</t>
  </si>
  <si>
    <t>实现财政投资100万元</t>
  </si>
  <si>
    <t>96户、185人其中脱贫户32户115人</t>
  </si>
  <si>
    <t>城口县2021年环境综合整治项目</t>
  </si>
  <si>
    <t>聚焦农业生产发展“五清理一活动”专项行动，全面巩固提升农村人居环境整治成果，切实解决农村“脏乱差”易反弹问题，推动农村人居环境更加干净、整洁、有序。</t>
  </si>
  <si>
    <t>全县各个乡镇街道</t>
  </si>
  <si>
    <t>以城市规划区、乡镇场镇规划区、城乡结合部、县域重要干线公路两侧规划控制区、重要河流及两侧规划控制区、重点景区周边为重点，聚焦农业生产发展“五清理一活动”专项行动，全面巩固提升农村人居环境整治成果，切实解决农村“脏乱差”易反弹问题，推动农村人居环境更加干净、整洁、有序。。</t>
  </si>
  <si>
    <t>群众直接参与，改善城乡环境，提升人居生活品质。</t>
  </si>
  <si>
    <t>通过开展“五清理一活动”，全面提升辖区人居环境，改善群众居住条件和精神面貌，促进乡风文明。</t>
  </si>
  <si>
    <t>全县各乡镇街道约20000户80000人</t>
  </si>
  <si>
    <t>整改完成率100%</t>
  </si>
  <si>
    <t>项目完工及时率≥98%</t>
  </si>
  <si>
    <t>约50元/平方米</t>
  </si>
  <si>
    <t>实现财政投资1120万元</t>
  </si>
  <si>
    <t>该项目完工后为乡村振兴发展奠定坚实的基础，</t>
  </si>
  <si>
    <t>健全完善城乡环境整治管理和执法机制，巩固提升整治工作成效。</t>
  </si>
  <si>
    <t>各乡镇（街道）</t>
  </si>
  <si>
    <t>2021.12.</t>
  </si>
  <si>
    <t>城委农办〔2021〕21号</t>
  </si>
  <si>
    <t>城口县2021年复兴街道友谊社区（农业社区）6、7社道路拓宽工程</t>
  </si>
  <si>
    <t>通村、组硬化路及护栏</t>
  </si>
  <si>
    <t>土石方开挖3200立方米，内侧挡土墙700立方米，沟盖板400平方米，防护栏安装120米，水泥涵管120米等</t>
  </si>
  <si>
    <t>复兴街道友谊社区6、7社
（沱溪河园区公路北岸1、2号道路）</t>
  </si>
  <si>
    <t>改善出行条件，解决安全隐患，提高群众满意度。</t>
  </si>
  <si>
    <t>沿线群众可参与务工，增加收入，提高群众满意度。</t>
  </si>
  <si>
    <t>完成建设并投入使用</t>
  </si>
  <si>
    <t>降低群众交通出行成本，带动产业发展提升</t>
  </si>
  <si>
    <t>解决居民出行安全问题，提高生产生活质量</t>
  </si>
  <si>
    <t>城口县交通局</t>
  </si>
  <si>
    <t>23户102名人口受益</t>
  </si>
  <si>
    <t>陈平</t>
  </si>
  <si>
    <t>城口县2021年高观镇蒲池村2组公路路面和桥面加宽整改项目</t>
  </si>
  <si>
    <t>二完小到干沟河沟公路500米整改路面，小桥4米加宽1.5米。</t>
  </si>
  <si>
    <t>城口县高观镇蒲池村</t>
  </si>
  <si>
    <t>改善群众出行条件</t>
  </si>
  <si>
    <t>500元/米</t>
  </si>
  <si>
    <t>21户78名脱贫人口受益</t>
  </si>
  <si>
    <t>张国益</t>
  </si>
  <si>
    <t>城口县2021年高观镇复兴新区生态移民桥工程</t>
  </si>
  <si>
    <t>2*14.8m预应力混凝土箱梁桥，桥全长30.04m，道路等级为4级，桥面宽度7+2*1.5m</t>
  </si>
  <si>
    <t>城口县高观镇复兴新区</t>
  </si>
  <si>
    <t>解决白岩、复兴、茨竹村的三个村的群众出行问题，复兴村受益群众215户522人，其中脱贫户115户439人；茨竹村受益群众244户583人，其中脱贫户40户152人；白岩村受益群众342户961人，其中脱贫户40户144人</t>
  </si>
  <si>
    <t>沿线群众可参与建设，增加收入，提高群众满意度。</t>
  </si>
  <si>
    <t>8万/米</t>
  </si>
  <si>
    <t>贫困人口便捷出行降低出行成本，节省交通费</t>
  </si>
  <si>
    <t>使用年限≥20年</t>
  </si>
  <si>
    <t>辖区内出行群众</t>
  </si>
  <si>
    <t>城口县明通镇白台村江二湾桥头村级公路修复项目</t>
  </si>
  <si>
    <t>灾后重建清理白台村江二湾桥头垮方9750立方，新建挡墙2585立方，填方4062.5立方，修复路面125米。以实际设计为准。</t>
  </si>
  <si>
    <t>城口县明通镇白台村江二湾</t>
  </si>
  <si>
    <t>解决道路损毁问题，消除安全隐患，改善群众人出行条件，带动周边群众务工增收，提升人民群众满意度</t>
  </si>
  <si>
    <t>清理白台村江二湾桥头垮方9750立方，新建挡墙2585立方，填方4062.5立方，修复路面125米。以实际设计为准。</t>
  </si>
  <si>
    <t>32户85名脱贫人口受益</t>
  </si>
  <si>
    <t>罗仁双</t>
  </si>
  <si>
    <t>城口县2021年庙坝镇关内村村级道路背沟项目</t>
  </si>
  <si>
    <t>建设长4700米、宽0.5米、厚0.15米边沟</t>
  </si>
  <si>
    <t>庙坝镇关内村1-3社</t>
  </si>
  <si>
    <t>解决村级公路排水难问题，减少沿线对农户土地、房屋损害，提升群众满意度。</t>
  </si>
  <si>
    <t>54户201名人口受益</t>
  </si>
  <si>
    <t>城口县坪坝镇前进村2021年度村级道路硬化工程</t>
  </si>
  <si>
    <t>村级公路硬化约800米，宽度约3.5米。以实际设计为准。</t>
  </si>
  <si>
    <t>坪坝镇前进村</t>
  </si>
  <si>
    <t>解决群众出行难、生产难问题。</t>
  </si>
  <si>
    <t>公里通畅0.8公里</t>
  </si>
  <si>
    <t>道路补助标准100万元/公里</t>
  </si>
  <si>
    <t>减少群众出行成本，减少群众运输成本，增加群众收入，提高群众满意度。</t>
  </si>
  <si>
    <t>81户341人脱贫人口受益</t>
  </si>
  <si>
    <t>工程使用年限30年</t>
  </si>
  <si>
    <t>城口县巴山镇努力村水毁恢复工程</t>
  </si>
  <si>
    <t>水毁恢复约100米，挡墙约1500立方米</t>
  </si>
  <si>
    <t>巴山镇努力村</t>
  </si>
  <si>
    <t>21户86名人口受益</t>
  </si>
  <si>
    <t>城口县2021年咸宜镇咸宜村4社大朝山公路维修工程</t>
  </si>
  <si>
    <t>咸宜村4社香炉坪至大朝山共5km泥结石路，主要是修复公路垮塌，需去除垮方并加固砌堡坎。</t>
  </si>
  <si>
    <t>城口县咸宜镇咸宜村4社</t>
  </si>
  <si>
    <t>项目实施解决了该路沿线群众出行难问题，和产业运输等问题。</t>
  </si>
  <si>
    <t>115户525名人口受益</t>
  </si>
  <si>
    <t>城口县2021年岚天乡岚溪村桥梁建设</t>
  </si>
  <si>
    <t>新建平板桥1座及配套设施等</t>
  </si>
  <si>
    <t>岚天乡岚溪村</t>
  </si>
  <si>
    <t>项目实施可解决该路沿线群众出行难问题，和产业运输等问题。</t>
  </si>
  <si>
    <t>54户235名人口受益</t>
  </si>
  <si>
    <t>城口县2021年厚坪乡麻柳村2社涵桥</t>
  </si>
  <si>
    <t>麻柳村2社鱼黄洞新建涵桥一座</t>
  </si>
  <si>
    <t>麻柳村2社</t>
  </si>
  <si>
    <t>18户84名人口受益</t>
  </si>
  <si>
    <t>城口县2021年明中乡双利社区公路桥引道建设工程项目</t>
  </si>
  <si>
    <t>建设公路桥引道40米</t>
  </si>
  <si>
    <t>明中乡场镇</t>
  </si>
  <si>
    <t>10000/米</t>
  </si>
  <si>
    <t>200户1500名人口受益</t>
  </si>
  <si>
    <t>城口县2021年明中乡柳家村麦厚坪通达公路建设工程项目</t>
  </si>
  <si>
    <t>实施麦厚坪通达公路2.5公里</t>
  </si>
  <si>
    <t>明中乡柳家村</t>
  </si>
  <si>
    <t>20万元/公里</t>
  </si>
  <si>
    <t>48户150名人口受益</t>
  </si>
  <si>
    <t>城口县2021年蓼子乡当阳村龙池子村级主干道修复项目</t>
  </si>
  <si>
    <t>龙池子公路水毁恢复120米。</t>
  </si>
  <si>
    <t>城口县蓼子乡当阳村龙池子</t>
  </si>
  <si>
    <t>2500元/米</t>
  </si>
  <si>
    <t>178户848名人口受益</t>
  </si>
  <si>
    <t>城口县2021年周溪乡村级公路损毁排险维修工程</t>
  </si>
  <si>
    <t>大榜村1组双庙子公路边坡滑坡治理120米，档土墙960立方米，维修鹿坪村4社15米垮塌村级公路，新建三元村牛角沱大桥桥墩护坡120立方米，维修双龙村王福安至王德安公路外坎垮塌30.9米、赵家坡公路外坎沦陷上段24.6米下段6.6米，共计维修公路15米，外坎62.2米，边坡治理120米，新建挡土墙960立方米。</t>
  </si>
  <si>
    <t>城口县周溪乡村大榜村、双龙村、鹿坪村、三元村</t>
  </si>
  <si>
    <t>62户264名人口受益</t>
  </si>
  <si>
    <t>城口县2021年双河乡竹园村2社漫水桥</t>
  </si>
  <si>
    <t>新建漫水桥1座</t>
  </si>
  <si>
    <t>老学校</t>
  </si>
  <si>
    <t>建设完成漫水桥1座</t>
  </si>
  <si>
    <t>漫水桥1座</t>
  </si>
  <si>
    <t>29户98名人口受益</t>
  </si>
  <si>
    <t>赵安松</t>
  </si>
  <si>
    <t>城口县2021年双河乡竹园村安全设施</t>
  </si>
  <si>
    <t>安装减速带（补充具体建设内容和规模、标准）</t>
  </si>
  <si>
    <t>双河乡1-4组居民集居点、学校</t>
  </si>
  <si>
    <t>建设完成安装减速带</t>
  </si>
  <si>
    <t>安装减速带</t>
  </si>
  <si>
    <t>212户875名人口受益</t>
  </si>
  <si>
    <t>城口县2021年沿河乡场镇安置点桥梁建设项目</t>
  </si>
  <si>
    <t>新建桥梁1座</t>
  </si>
  <si>
    <t>红岩村2组场镇安置点</t>
  </si>
  <si>
    <t>建设完成桥梁1座，带动沿线群众务工，实现 增收，改善沿线群众交通条件。</t>
  </si>
  <si>
    <t>120户403名人口受益</t>
  </si>
  <si>
    <t>城口县2021年高观镇白岩村村通畅工程</t>
  </si>
  <si>
    <t>新建“四好农村路”通畅工程5.633公里</t>
  </si>
  <si>
    <t>高观镇白岩村</t>
  </si>
  <si>
    <t>项目实施后可为农户提高生产生活质量</t>
  </si>
  <si>
    <t>建设完成“四好农村路”通畅工程5.633公里，带动沿线群众务工，实现 增收，改善沿线群众交通条件。</t>
  </si>
  <si>
    <t>约100万元/公里</t>
  </si>
  <si>
    <t>大巴山路桥公司</t>
  </si>
  <si>
    <t>受益群众62户305人，其中脱贫户31户128人</t>
  </si>
  <si>
    <t>胡兴建</t>
  </si>
  <si>
    <t>城委农办〔2021〕26号</t>
  </si>
  <si>
    <t>城口县2021年高观镇金家坝村通畅工程</t>
  </si>
  <si>
    <t>新建“四好农村路”通畅工程1.587公里</t>
  </si>
  <si>
    <t>高观镇金家坝村</t>
  </si>
  <si>
    <t>建设完成“四好农村路”通畅工程1.587公里，带动沿线群众务工，实现 增收，改善沿线群众交通条件。</t>
  </si>
  <si>
    <t>约200万元/公里</t>
  </si>
  <si>
    <t>受益群众31户102人其中脱贫户脱贫户9户28人</t>
  </si>
  <si>
    <t>城口县2021年修齐镇兴华村通畅工程</t>
  </si>
  <si>
    <t>新建“四好农村路”通畅工程8.645公里</t>
  </si>
  <si>
    <t>修齐镇兴华村</t>
  </si>
  <si>
    <t>建设完成“四好农村路”通畅工程8.645公里，带动沿线群众务工，实现 增收，改善沿线群众交通条件。</t>
  </si>
  <si>
    <t>约110万元/公里</t>
  </si>
  <si>
    <t>沿线群众2143余人受益，其中含贫困对象431人</t>
  </si>
  <si>
    <t>城委农办〔2021〕29号</t>
  </si>
  <si>
    <t>城口县2021年双河乡天星村通畅工程</t>
  </si>
  <si>
    <t>新建“四好农村路”通畅工程5.319公里</t>
  </si>
  <si>
    <t>双河乡天星村</t>
  </si>
  <si>
    <t>建设完成“四好农村路”通畅工程5.319公里，带动沿线群众务工，实现 增收，改善沿线群众交通条件。</t>
  </si>
  <si>
    <t>沿线群众400余人，其中脱贫户30余人</t>
  </si>
  <si>
    <t>城口县2021年高观镇蒲池村、施礼村通畅工程</t>
  </si>
  <si>
    <t>新建“四好农村路”通畅工程5.182公里</t>
  </si>
  <si>
    <t>高观镇蒲池村、施礼村</t>
  </si>
  <si>
    <t>建设完成“四好农村路”通畅工程5.182公里，带动沿线群众务工，实现 增收，改善沿线群众交通条件。</t>
  </si>
  <si>
    <t>约300万元/公里</t>
  </si>
  <si>
    <t>沿线群众64户312人其中建卡贫困16户94人</t>
  </si>
  <si>
    <t>城口县2021年复兴街道棉纱村通畅工程</t>
  </si>
  <si>
    <t>新建“四好农村路”通畅工程4.971公里</t>
  </si>
  <si>
    <t>复兴街道棉纱村</t>
  </si>
  <si>
    <t>建设完成“四好农村路”通畅工程4.971公里，带动沿线群众务工，实现 增收，改善沿线群众交通条件。</t>
  </si>
  <si>
    <t>沿线群众约1000余人，其中脱贫人口100余人</t>
  </si>
  <si>
    <t>城口县2021年龙田乡团堡村通畅工程</t>
  </si>
  <si>
    <t>新建“四好农村路”通畅工程6.579公里</t>
  </si>
  <si>
    <t xml:space="preserve">龙田乡团堡村 </t>
  </si>
  <si>
    <t>建设完成“四好农村路”通畅工程6.579公里，带动沿线群众务工，实现 增收，改善沿线群众交通条件。</t>
  </si>
  <si>
    <t>约120万元/公里</t>
  </si>
  <si>
    <t>直接受益人口429，其其中他脱贫户35户142人</t>
  </si>
  <si>
    <t>城口县2021年龙田乡四湾村通畅工程</t>
  </si>
  <si>
    <t>新建“四好农村路”通畅工程7.46公里</t>
  </si>
  <si>
    <t>龙田乡四湾村</t>
  </si>
  <si>
    <t>建设完成“四好农村路”通畅工程7.46公里，带动沿线群众务工，实现 增收，改善沿线群众交通条件。</t>
  </si>
  <si>
    <t>约140万元/公里</t>
  </si>
  <si>
    <t>收益群众300户1200人，其中脱贫户51户166人</t>
  </si>
  <si>
    <t>城口县2021年龙田乡通畅工程</t>
  </si>
  <si>
    <t>新建“四好农村路”通畅工程7.876公里</t>
  </si>
  <si>
    <t>建设完成“四好农村路”通畅工程7.876公里，带动沿线群众务工，实现 增收，改善沿线群众交通条件。</t>
  </si>
  <si>
    <t>受益群众350余户1400人，其中脱贫户70户，270余人</t>
  </si>
  <si>
    <t>城口县2021年坪坝镇三湾村通畅工程</t>
  </si>
  <si>
    <t>新建“四好农村路”通畅工程3.882公里</t>
  </si>
  <si>
    <t>坪坝镇三湾村</t>
  </si>
  <si>
    <t>建设完成“四好农村路”通畅工程3.882公里，带动沿线群众务工，实现 增收，改善沿线群众交通条件。</t>
  </si>
  <si>
    <t>受益群众230人受益，含贫困对象100人</t>
  </si>
  <si>
    <t>城口县2021年沿河乡红岩村通畅工程</t>
  </si>
  <si>
    <t>新建“四好农村路”通畅工程5.324公里</t>
  </si>
  <si>
    <t>沿河乡红岩村</t>
  </si>
  <si>
    <t>建设完成“四好农村路”通畅工程5.324公里，带动沿线群众务工，实现 增收，改善沿线群众交通条件。</t>
  </si>
  <si>
    <t>受益农户86户296人，其中脱贫户28户</t>
  </si>
  <si>
    <t>城口县2021年沿河乡文峰村通畅工程</t>
  </si>
  <si>
    <t>新建“四好农村路”通畅工程3.807公里</t>
  </si>
  <si>
    <t>沿河乡文峰村</t>
  </si>
  <si>
    <t>建设完成“四好农村路”通畅工程3.807公里，带动沿线群众务工，实现 增收，改善沿线群众交通条件。</t>
  </si>
  <si>
    <t>约170万元/公里</t>
  </si>
  <si>
    <t>受益89户，281人，其中脱贫户19户，74人</t>
  </si>
  <si>
    <t>城口县2021年巴山镇联盟村/坪上村通畅工程</t>
  </si>
  <si>
    <t>新建“四好农村路”通畅工程8.642公里</t>
  </si>
  <si>
    <t>巴山镇联盟村、坪上村</t>
  </si>
  <si>
    <t>建设完成“四好农村路”通畅工程8.642公里，带动沿线群众务工，实现 增收，改善沿线群众交通条件。</t>
  </si>
  <si>
    <t>受益群众232户932人脱贫户86户311人</t>
  </si>
  <si>
    <t>城口县2021年咸宜乡环流村通畅工程</t>
  </si>
  <si>
    <t>新建“四好农村路”通畅工程6.663公里</t>
  </si>
  <si>
    <t>咸宜乡环流村</t>
  </si>
  <si>
    <t>建设完成“四好农村路”通畅工程6.663公里，带动沿线群众务工，实现 增收，改善沿线群众交通条件。</t>
  </si>
  <si>
    <t>受益群众320人受益，含贫困对象60人</t>
  </si>
  <si>
    <t>城口县2021年周溪乡凉风村通畅工程</t>
  </si>
  <si>
    <t>新建“四好农村路”通畅工程8.628公里</t>
  </si>
  <si>
    <t>周溪乡凉风村</t>
  </si>
  <si>
    <t>建设完成“四好农村路”通畅工程8.628公里，带动沿线群众务工，实现 增收，改善沿线群众交通条件。</t>
  </si>
  <si>
    <t>沿线群众43户153人其中建卡贫困16户52人</t>
  </si>
  <si>
    <t>城口县2021年鸡鸣乡茶坪村、灯梁村通畅工程</t>
  </si>
  <si>
    <t>新建“四好农村路”通畅工程5.489公里</t>
  </si>
  <si>
    <t>鸡鸣乡茶坪村、灯梁村</t>
  </si>
  <si>
    <t>建设完成“四好农村路”通畅工程5.489公里，带动沿线群众务工，实现 增收，改善沿线群众交通条件。</t>
  </si>
  <si>
    <t>沿线群众48户192人其中建卡贫困23户91人</t>
  </si>
  <si>
    <t>城口县2021年鸡鸣乡祝乐村通畅工程</t>
  </si>
  <si>
    <t>新建“四好农村路”通畅工程8.129公里</t>
  </si>
  <si>
    <t>鸡鸣乡祝乐村</t>
  </si>
  <si>
    <t>建设完成“四好农村路”通畅工程8.129公里，带动沿线群众务工，实现 增收，改善沿线群众交通条件。</t>
  </si>
  <si>
    <t>益农户120余户466人（其中脱贫户22户）</t>
  </si>
  <si>
    <t>城口县2021年巴山镇黄溪村通畅工程</t>
  </si>
  <si>
    <t>新建“四好农村路”通畅工程8.019公里</t>
  </si>
  <si>
    <t>巴山镇黄溪村</t>
  </si>
  <si>
    <t>建设完成“四好农村路”通畅工程8.019公里，带动沿线群众务工，实现 增收，改善沿线群众交通条件。</t>
  </si>
  <si>
    <t>受益群众约200余人，其中脱贫人口50余人</t>
  </si>
  <si>
    <t>城口县2021年巴山镇新岭村、农民村（农民段）通畅工程</t>
  </si>
  <si>
    <t>新建“四好农村路”通畅工程6.979公里</t>
  </si>
  <si>
    <t>巴山镇新岭村、农民村（农民段）</t>
  </si>
  <si>
    <t>建设完成“四好农村路”通畅工程6.979公里，带动沿线群众务工，实现 增收，改善沿线群众交通条件。</t>
  </si>
  <si>
    <t>约80万元/公里</t>
  </si>
  <si>
    <t>直接受益人口435人，其中脱贫户22户168人</t>
  </si>
  <si>
    <t>城口县2021年巴山镇新岭村、农民村（新岭段)通畅工程</t>
  </si>
  <si>
    <t>新建“四好农村路”通畅工程4.668公里</t>
  </si>
  <si>
    <t>巴山镇新岭村、农民村（新岭段)</t>
  </si>
  <si>
    <t>建设完成“四好农村路”通畅工程4.668公里，带动沿线群众务工，实现 增收，改善沿线群众交通条件。</t>
  </si>
  <si>
    <t>受益群众65户270人，其中脱贫户25户110人</t>
  </si>
  <si>
    <t>城口县2021年东安镇任河社区通畅工程</t>
  </si>
  <si>
    <t>新建“四好农村路”通畅工程1.6公里</t>
  </si>
  <si>
    <t>东安镇任河社区</t>
  </si>
  <si>
    <t>建设完成“四好农村路”通畅工程1.6公里，带动沿线群众务工，实现 增收，改善沿线群众交通条件。</t>
  </si>
  <si>
    <t>项目（工程）完成及时率≥50%</t>
  </si>
  <si>
    <t>受益群众89户356人，其中脱贫户20户78人</t>
  </si>
  <si>
    <t>城口县2021年东安镇兴隆村通畅工程</t>
  </si>
  <si>
    <t>新建“四好农村路”通畅工程3.4公里</t>
  </si>
  <si>
    <t>东安镇兴隆村</t>
  </si>
  <si>
    <t>建设完成“四好农村路”通畅工程3.4公里，带动沿线群众务工，实现 增收，改善沿线群众交通条件。</t>
  </si>
  <si>
    <t>约130万元/公里</t>
  </si>
  <si>
    <t>受益群众52户169人，其中脱贫户15户60人</t>
  </si>
  <si>
    <t>城口县2021年高观镇白岩村通畅工程</t>
  </si>
  <si>
    <t>新建“四好农村路”通畅工程1.8公里</t>
  </si>
  <si>
    <t>建设完成“四好农村路”通畅工程1.8公里，带动沿线群众务工，实现 增收，改善沿线群众交通条件。</t>
  </si>
  <si>
    <t>受益群众56户183人，其中脱贫户12户45人</t>
  </si>
  <si>
    <t>新建“四好农村路”通畅工程5.6公里</t>
  </si>
  <si>
    <t>建设完成“四好农村路”通畅工程5.6公里，带动沿线群众务工，实现 增收，改善沿线群众交通条件。</t>
  </si>
  <si>
    <t>受益群众85户310人，其中脱贫户30户118人</t>
  </si>
  <si>
    <t>城口县2021年治平乡岩湾村通畅工程</t>
  </si>
  <si>
    <t>新建“四好农村路”通畅工程7.6公里</t>
  </si>
  <si>
    <t>治平乡岩湾村</t>
  </si>
  <si>
    <t>建设完成“四好农村路”通畅工程7.6公里，带动沿线群众务工，实现 增收，改善沿线群众交通条件。</t>
  </si>
  <si>
    <t>受益群众135户450人，其中脱贫户35户145人</t>
  </si>
  <si>
    <t>城口县2021年复兴街道友谊/太河社区通畅工程</t>
  </si>
  <si>
    <t>新建“四好农村路”通畅工程6公里</t>
  </si>
  <si>
    <t>复兴街道友谊/太河社区</t>
  </si>
  <si>
    <t>建设完成“四好农村路”通畅工程6公里，带动沿线群众务工，实现 增收，改善沿线群众交通条件。</t>
  </si>
  <si>
    <t>受益群众113户432人，其中脱贫户20户90人</t>
  </si>
  <si>
    <t>城口县2021年高燕镇青山村通畅工程</t>
  </si>
  <si>
    <t>新建“四好农村路”通畅工程2公里</t>
  </si>
  <si>
    <t>高燕镇青山村</t>
  </si>
  <si>
    <t>建设完成“四好农村路”通畅工程2公里，带动沿线群众务工，实现 增收，改善沿线群众交通条件。</t>
  </si>
  <si>
    <t>受益群众31户137人，其中脱贫户8户35人</t>
  </si>
  <si>
    <t>城口县2021年高燕镇西沟村通畅工程</t>
  </si>
  <si>
    <t>新建“四好农村路”通畅工程5.8公里</t>
  </si>
  <si>
    <t>高燕镇西沟村</t>
  </si>
  <si>
    <t>建设完成“四好农村路”通畅工程5.8公里，带动沿线群众务工，实现 增收，改善沿线群众交通条件。</t>
  </si>
  <si>
    <t>受益群众83户327人，其中脱贫户25户112人</t>
  </si>
  <si>
    <t>城口县2021年坪坝镇兴华村通畅工程</t>
  </si>
  <si>
    <t>坪坝镇兴华村</t>
  </si>
  <si>
    <t>受益群众32户125人，其中脱贫户6户30人</t>
  </si>
  <si>
    <t>城口县2021年双河乡店坪村通畅工程</t>
  </si>
  <si>
    <t>新建“四好农村路”通畅工程2.1公里</t>
  </si>
  <si>
    <t>双河乡店坪村</t>
  </si>
  <si>
    <t>建设完成“四好农村路”通畅工程2.1公里，带动沿线群众务工，实现 增收，改善沿线群众交通条件。</t>
  </si>
  <si>
    <t>受益群众26户112人，其中脱贫户5户25人</t>
  </si>
  <si>
    <t>城口县2021年沿河乡迎红村通畅工程</t>
  </si>
  <si>
    <t>新建“四好农村路”通畅工程1.5公里</t>
  </si>
  <si>
    <t>沿河乡迎红村</t>
  </si>
  <si>
    <t>建设完成“四好农村路”通畅工程1.5公里，带动沿线群众务工，实现 增收，改善沿线群众交通条件。</t>
  </si>
  <si>
    <t>约1200万元/公里</t>
  </si>
  <si>
    <t>受益群众7户30人，其中脱贫户1户6人</t>
  </si>
  <si>
    <t>新建“四好农村路”通畅工程4公里</t>
  </si>
  <si>
    <t>龙田乡团堡村</t>
  </si>
  <si>
    <t>建设完成“四好农村路”通畅工程4公里，带动沿线群众务工，实现 增收，改善沿线群众交通条件。</t>
  </si>
  <si>
    <t>受益群众65户*270人，其中脱贫户15户65人</t>
  </si>
  <si>
    <t>城口县2021年龙田乡仓房村通畅工程</t>
  </si>
  <si>
    <t>新建“四好农村路”通畅工程9.65公里</t>
  </si>
  <si>
    <t>龙田乡仓房村</t>
  </si>
  <si>
    <t>建设完成“四好农村路”通畅工程9.65公里，带动沿线群众务工，实现 增收，改善沿线群众交通条件。</t>
  </si>
  <si>
    <t>受益群众90户450人，其中脱贫户28户114人</t>
  </si>
  <si>
    <t>城口县2021年巴山镇民生村通畅工程</t>
  </si>
  <si>
    <t>巴山镇民生村</t>
  </si>
  <si>
    <t>受益群众71户292人，其中脱贫户22户90人</t>
  </si>
  <si>
    <t>城口县2021年修齐镇家园桥梁新建工程</t>
  </si>
  <si>
    <r>
      <rPr>
        <sz val="10"/>
        <rFont val="宋体"/>
        <charset val="134"/>
        <scheme val="minor"/>
      </rPr>
      <t>新建修齐镇家园村桥梁项目，路线全长0.176km，桥梁长100m</t>
    </r>
    <r>
      <rPr>
        <sz val="10"/>
        <color rgb="FFFF0000"/>
        <rFont val="宋体"/>
        <charset val="134"/>
        <scheme val="minor"/>
      </rPr>
      <t>。</t>
    </r>
  </si>
  <si>
    <t>城口县修齐镇</t>
  </si>
  <si>
    <t>项目实施后可有效提高两岸群众出行效率，方便两岸生产、生活物质运输</t>
  </si>
  <si>
    <t>本项目起点位于S301，项目终点位于城观二路，路线全长0.176km（桥梁长100m），路基宽度10.5m。</t>
  </si>
  <si>
    <t>本项目起点位于S301，项目终点位于城观二路，路线全长0.176km（桥梁长100m），路基宽度10.5m。该</t>
  </si>
  <si>
    <t>城口县2021年龙田乡郭家坝桥及引道工程</t>
  </si>
  <si>
    <t>桥梁全长30m,桥梁宽度7m，道路工程全长为272.32m，路面宽度为4.5m-6.5m</t>
  </si>
  <si>
    <t>城口县龙田乡</t>
  </si>
  <si>
    <t>城口县2021年庙坝镇南坪村中桥及引道工程</t>
  </si>
  <si>
    <t>桥梁为直线正交桥梁，全长30m，道路工程为129m,路面宽度为4.5米-6.5米</t>
  </si>
  <si>
    <t>城口县庙坝镇</t>
  </si>
  <si>
    <t>桥梁为直线正交桥梁，全长30m，道路工程为129m,路面宽度为4.5米-6.5
米</t>
  </si>
  <si>
    <t>城口县2021年高观镇施礼村中桥新建工程</t>
  </si>
  <si>
    <t>本项目位于人行桥乐遥桥左侧，起于高观镇施礼村，终点位于对岸农村公路，路线全长119m,其中桥长33m,引道长86m，桥梁宽度7.5m，引道工程路基宽度4.5m.</t>
  </si>
  <si>
    <t>城口县高观镇</t>
  </si>
  <si>
    <t>本项目位于人行桥乐遥桥左侧，起于高观镇施礼村道，终点位于对岸农村公路，路线全长119m,其中桥长33m,引道长86m，桥梁宽度7.5m，引道工程路基宽度4.5m.</t>
  </si>
  <si>
    <t>城口县厚坪乡2021年龙盘村村级公路提升工程</t>
  </si>
  <si>
    <t>厚坪乡龙盘村3、4社集群片区村级公路油化带硬化2.5公里。起止点：王登菊门口至两滩河拱桥1.7公里；倪文术门口至赵明武农家乐0.4公里；李代洪至范承云农家乐0.4公里。</t>
  </si>
  <si>
    <t>厚坪乡龙盘村集群片区</t>
  </si>
  <si>
    <t>项目实施后，带动龙盘村乡村旅游发展，助推全乡乡村振兴。</t>
  </si>
  <si>
    <t>部分受益户参与项目申报及规划，监督项目实施。周边劳动李参与务工增收。</t>
  </si>
  <si>
    <t>村级公路硬化2.5公里</t>
  </si>
  <si>
    <t>约50万/公里</t>
  </si>
  <si>
    <t>受益脱贫人口数371人脱贫人口受益</t>
  </si>
  <si>
    <t>使用年限≥5年</t>
  </si>
  <si>
    <t>城口县2021年治平乡新红村通畅工程</t>
  </si>
  <si>
    <t>新建“四好农村路”通畅工程6.821公里</t>
  </si>
  <si>
    <t>治平乡新红村</t>
  </si>
  <si>
    <t>建设完成“四好农村路”通畅工程6.821公里带动沿线群众务工，实现 增收，改善沿线群众交通条件。</t>
  </si>
  <si>
    <t>约150万/公里</t>
  </si>
  <si>
    <t>沿线群众31户，137余人，其中脱贫户7户，29人</t>
  </si>
  <si>
    <t>新建“四好农村路”通畅工程5.732公里</t>
  </si>
  <si>
    <t>建设完成“四好农村路”通畅工程5.732公里带动沿线群众务工，实现 增收，改善沿线群众交通条件。</t>
  </si>
  <si>
    <t>约140万/公里</t>
  </si>
  <si>
    <t>城口县2021年厚坪乡熊竹村通畅工程</t>
  </si>
  <si>
    <t>新建“四好农村路”通畅工程3.535公里</t>
  </si>
  <si>
    <t>厚坪乡熊竹村</t>
  </si>
  <si>
    <t>建设完成“四好农村路”通畅工程3.535公里，带动沿线群众务工，实现 增收，改善沿线群众交通条件。</t>
  </si>
  <si>
    <t>122人受益，含贫困对象84人，非贫困对象38人</t>
  </si>
  <si>
    <t>城口县2021年厚坪乡云峰村通畅工程</t>
  </si>
  <si>
    <t>新建“四好农村路”通畅工程4.093公里</t>
  </si>
  <si>
    <t>厚坪乡云峰村</t>
  </si>
  <si>
    <t>建设完成“四好农村路”通畅工程4.093公里，带动沿线群众务工，实现 增收，改善沿线群众交通条件。</t>
  </si>
  <si>
    <t>约130万/公里</t>
  </si>
  <si>
    <t>收益群众25户98人其中脱贫户6户13人</t>
  </si>
  <si>
    <t>城乡振发〔2021〕6号</t>
  </si>
  <si>
    <t>城口县2021年高燕镇泰山社区通畅工程</t>
  </si>
  <si>
    <t>新建“四好农村路”通畅工程5.858公里</t>
  </si>
  <si>
    <t>高燕镇泰山社区</t>
  </si>
  <si>
    <t>建设完成“四好农村路”通畅工程5.858公里，带动沿线群众务工，实现 增收，改善沿线群众交通条件。</t>
  </si>
  <si>
    <t>受益群众全村1268人，其中24户脱贫户，97人</t>
  </si>
  <si>
    <t>城口县2021年高燕镇新军村通畅工程</t>
  </si>
  <si>
    <t>新建“四好农村路”通畅工程5.089公里</t>
  </si>
  <si>
    <t>高燕镇新军村</t>
  </si>
  <si>
    <t>建设完成“四好农村路”通畅工程5.089公里，带动沿线群众务工，实现 增收，改善沿线群众交通条件。</t>
  </si>
  <si>
    <t>约85万/公里</t>
  </si>
  <si>
    <t>直接受益户435户1300人，其中脱贫户68户288人</t>
  </si>
  <si>
    <t>城口县2021年复兴街道柿坪村通畅工程</t>
  </si>
  <si>
    <t>新建“四好农村路”通畅工程3.123公里</t>
  </si>
  <si>
    <t>复兴街道柿坪村</t>
  </si>
  <si>
    <t>建设完成“四好农村路”通畅工程3.123公里，带动沿线群众务工，实现 增收，改善沿线群众交通条件。</t>
  </si>
  <si>
    <t>受益群众201户770人，其中脱贫人口25户101人。</t>
  </si>
  <si>
    <t>城口县2021年鸡鸣乡金岩村通畅工程</t>
  </si>
  <si>
    <t>新建“四好农村路”通畅工程6.65公里</t>
  </si>
  <si>
    <t>鸡鸣乡金岩村</t>
  </si>
  <si>
    <t>建设完成“四好农村路”通畅工程6.65公里，带动沿线群众务工，实现 增收，改善沿线群众交通条件。</t>
  </si>
  <si>
    <t>受益群众80户340人，其中脱贫户25户98人</t>
  </si>
  <si>
    <t>城口县高楠镇、左岚乡、庙坝镇场镇水源应急工程</t>
  </si>
  <si>
    <t>解决安全饮水</t>
  </si>
  <si>
    <t>新建拦水坝取水池3处，铺设引水管道2200m。</t>
  </si>
  <si>
    <t>高楠镇、左岚乡、庙坝镇</t>
  </si>
  <si>
    <t>巩固1.1万人的饮水安全问题</t>
  </si>
  <si>
    <t>群众参与项目决策、实施、监督，通过就近务工提高家庭年收入1000元。</t>
  </si>
  <si>
    <t>通过新建拦水坝取水池3处，铺设引水管道2200m。改善农村居民饮水条件。</t>
  </si>
  <si>
    <t>实现财政投资70万元</t>
  </si>
  <si>
    <t>城口县水利局</t>
  </si>
  <si>
    <t>杨华良</t>
  </si>
  <si>
    <t>城口县2021年度小型水库及山坪塘工程除险加固</t>
  </si>
  <si>
    <t>对小型水库及山坪塘进行除险加固（补充具体建设内容和规模、标准，如*座山塘坪）</t>
  </si>
  <si>
    <t>相关乡镇</t>
  </si>
  <si>
    <t>保障小型水库及山坪塘周边居民的供水条件及生命财政安全</t>
  </si>
  <si>
    <t>群众参与项目决策、实施、监督，通过就近务工提高家庭年收入。</t>
  </si>
  <si>
    <t>通过对小型水库及山坪塘的除险加固，保障小型水库及山坪塘周边居民的供水条件及生命财产安全</t>
  </si>
  <si>
    <t>对小型水库及山坪塘进行除险加固</t>
  </si>
  <si>
    <t>实现财政投资8万元</t>
  </si>
  <si>
    <t>项目使用年限≥5年</t>
  </si>
  <si>
    <t>7户35名脱贫人口受益</t>
  </si>
  <si>
    <t>城口县2021年蓼子乡茶林村河提工程</t>
  </si>
  <si>
    <t>加固、维修旧堤200m</t>
  </si>
  <si>
    <t>蓼子乡
茶林村</t>
  </si>
  <si>
    <t xml:space="preserve">
加固维修旧堤200m。</t>
  </si>
  <si>
    <t>通过建设，完善规划区配套基础设施建设，改善边余名群众生产生活条件，消除了群众的房屋防洪安全隐患，带动群众参与项
目建设增加劳务收入，促进脱贫、促进乡村建设</t>
  </si>
  <si>
    <t>加固维修旧堤200m。</t>
  </si>
  <si>
    <t>加固维修旧堤200m</t>
  </si>
  <si>
    <t>约500元/米</t>
  </si>
  <si>
    <t>吸收周边群众务工增收平均3500元/人</t>
  </si>
  <si>
    <t>提升河堤防洪标准，减少洪涝灾害损失。</t>
  </si>
  <si>
    <t>项目使用年限≥10年</t>
  </si>
  <si>
    <t>200余人</t>
  </si>
  <si>
    <t>苟少峰</t>
  </si>
  <si>
    <t>城口县2021年明中乡双利社区长沙坝河堤工程</t>
  </si>
  <si>
    <t>新建堤防10.2m、加固旧堤9m。</t>
  </si>
  <si>
    <t>双利社区2社长沙坝</t>
  </si>
  <si>
    <t>改善双利场镇及周边约130户585人，其中脱贫人口28户126人生产生活条件及消除房屋防洪安全隐患</t>
  </si>
  <si>
    <t>通过河堤建设，完善双利场镇周边配套基础设施建设，改善群众生产生活条件，消除群众房屋防洪安全隐患，带动群众参与项目建设增加劳务收入，促进脱贫、促进乡村建设。</t>
  </si>
  <si>
    <t>约10000/米</t>
  </si>
  <si>
    <t>130户585人，其中脱贫人口28户126人</t>
  </si>
  <si>
    <t>2021年水土保持重点项目庙子湾小流域综合治理工程</t>
  </si>
  <si>
    <t>治理水土流失面积为24km2。及水系配套工程。</t>
  </si>
  <si>
    <t>城口县咸宜乡青龙村、中六村、环流村、双丰村</t>
  </si>
  <si>
    <t>项目区生产生活条件得到明显改善，农民特别是脱贫户有了稳定收入来源，水土保持治理目标得到实现，水土流失得到基本控制</t>
  </si>
  <si>
    <t>贫困群众直接参与改善生活条件，增加经济收入</t>
  </si>
  <si>
    <t>项目区生产生活条件得到明显改善，农民特别是脱贫户有了稳定收入来源，水土保持治理目标得到实现，水土流失得到基本控制，提升群众幸福感。</t>
  </si>
  <si>
    <t>约38万/km2</t>
  </si>
  <si>
    <t>贫困人口能增加经济收入</t>
  </si>
  <si>
    <t>660人脱贫人口受益</t>
  </si>
  <si>
    <t>使用年限≥15年</t>
  </si>
  <si>
    <t>张豪</t>
  </si>
  <si>
    <t>城财发〔2021〕163号</t>
  </si>
  <si>
    <t>城口县明通镇场镇供水工程改造项目（水源补充）</t>
  </si>
  <si>
    <t>新建滤水管网沉水井、抽水泵房、输水管道及配套设施，完善供区闸阀井及闸阀安装13套，安装消防栓及配套设施32套。</t>
  </si>
  <si>
    <t>明通镇大塘社区</t>
  </si>
  <si>
    <t>巩固1500户6000人，其中脱贫人口32户118人的饮水安全。</t>
  </si>
  <si>
    <t>脱贫户就近务工增收。</t>
  </si>
  <si>
    <t>实现财政投资180万元</t>
  </si>
  <si>
    <t>项目存续期≥15年</t>
  </si>
  <si>
    <t>城口县水务工程管理站</t>
  </si>
  <si>
    <t>1500户6000人，其中脱贫人口32户118人</t>
  </si>
  <si>
    <t>城乡振发〔2021〕5号</t>
  </si>
  <si>
    <t>城口县左岚乡后裕集镇供水工程</t>
  </si>
  <si>
    <t>新建500m³/d水厂一座及附属设施，铺设管道1.35km。</t>
  </si>
  <si>
    <t>改建</t>
  </si>
  <si>
    <t>左岚乡左岸村</t>
  </si>
  <si>
    <t>巩固450户2000人，其中脱贫户18户54人的饮水安全。</t>
  </si>
  <si>
    <t>附近群众就近务工增收。</t>
  </si>
  <si>
    <t>实现财政投资195.9万元</t>
  </si>
  <si>
    <t>450户2000人，其中脱贫户18户54人</t>
  </si>
  <si>
    <t>城口县2021年高燕镇场镇供水工程</t>
  </si>
  <si>
    <t>新建2000m³/d水处理厂一座及其附属设施，铺设管道26km。</t>
  </si>
  <si>
    <t>高燕镇五峰村、大元社区、泰山社区</t>
  </si>
  <si>
    <t>巩固高燕场镇650户3000人，其中脱贫户42户131人的饮水安全。</t>
  </si>
  <si>
    <t>高燕场镇650户3000人，其中脱贫户42户131人</t>
  </si>
  <si>
    <t>实现财政投资796万元</t>
  </si>
  <si>
    <t>城口县农村供水维修养护项目</t>
  </si>
  <si>
    <t>维修农村供水工程10处</t>
  </si>
  <si>
    <t>全县乡镇、街道</t>
  </si>
  <si>
    <t>巩固0.6万人的饮水安全问题</t>
  </si>
  <si>
    <t>约30万/处</t>
  </si>
  <si>
    <t>实现财政投资300万元</t>
  </si>
  <si>
    <t>2021年城口山地鸡产业链项目</t>
  </si>
  <si>
    <t>种植养殖加工服务</t>
  </si>
  <si>
    <t>核心育种场1个；扩繁场
（保种场）10个；家禽集中定点屠宰场、冷链配送中心1个；精深加工示范基地1个；对龙头企业等市场主体收购农民合作社、家庭农场等城口山地鸡商品鸡进行线上线下多渠道销售进行奖补。</t>
  </si>
  <si>
    <t>扶持新型农业经营主体，营造良好的营商环境；促使产业规模化；增加农户及低收入人群收入。</t>
  </si>
  <si>
    <t>全县发展该类产业的农户</t>
  </si>
  <si>
    <t>新建核心育种场1个；扩繁场
（保种场）10个；家禽集中定点屠宰场、冷链配送中心1个；精深加工示范基地1个，促使产业规模化；增加农户及低收入人群收入。</t>
  </si>
  <si>
    <t>新建核心育种场1个；扩繁场
（保种场）10个；家禽集中定点屠宰场、冷链配送中心1个；精深加工示范基地1个</t>
  </si>
  <si>
    <t>项目验收合格率≥95%。</t>
  </si>
  <si>
    <t>项目完工及时率90%。</t>
  </si>
  <si>
    <t>具体按照相关政策文件执行</t>
  </si>
  <si>
    <t>预计支持50家以上企业带动260户以上农户</t>
  </si>
  <si>
    <t>扶持新型农业经营主体，营造良好的营商环境，增加农户及低收入人群收入。</t>
  </si>
  <si>
    <t>使用年限5年</t>
  </si>
  <si>
    <t>满意度90%</t>
  </si>
  <si>
    <t>城口县农业农村委</t>
  </si>
  <si>
    <t>吕小华</t>
  </si>
  <si>
    <t>2021年城口老腊肉产业链项目</t>
  </si>
  <si>
    <t>种猪场1个；引进优良种猪100头以上；生猪运输车辆洗消中心1个；“城口老腊肉”生产加工作坊5个；收购商品猪；引进适合城口老腊肉加工的优良种猪等。</t>
  </si>
  <si>
    <t>新建种猪场1个；引进优良种猪100头以上；生猪运输车辆洗消中心1个；“城口老腊肉”生产加工作坊5个，促使产业规模化；增加农户及低收入人群收入。</t>
  </si>
  <si>
    <t>新建种猪场1个；引进优良种猪100头以上；生猪运输车辆洗消中心1个；“城口老腊肉”生产加工作坊5个</t>
  </si>
  <si>
    <t>预计支持70家以上企业带动395户以上农户</t>
  </si>
  <si>
    <t>王晓</t>
  </si>
  <si>
    <t>2021年食用菌产业链项目</t>
  </si>
  <si>
    <t>菌种繁育2个；生产线2条；冷链物流4个；食用菌交易中心1个；食用菌技术研发中心1个；精深加工研发等。</t>
  </si>
  <si>
    <t>新建菌种繁育2个；生产线2条；冷链物流4个；食用菌交易中心1个；食用菌技术研发中心1个；促使产业规模化；增加农户及低收入人群收入。</t>
  </si>
  <si>
    <t>新建菌种繁育2个；生产线2条；冷链物流4个；食用菌交易中心1个；食用菌技术研发中心1个；</t>
  </si>
  <si>
    <t>预计支持90家以上企业带动497户以上农户</t>
  </si>
  <si>
    <t>胡曦月</t>
  </si>
  <si>
    <t>城口县2021年水产养殖尾水综合治理项目</t>
  </si>
  <si>
    <t>对水产养殖尾水综合治理，实现养殖废弃物资源化利用。</t>
  </si>
  <si>
    <t>通过畜禽粪污综合治理项目的实施，一是粪污实现规范处理利用，帮助有效防控非洲猪瘟，2021年出栏1头商品猪为养殖户增收2000元以上；二是畜禽粪污有效资源化利用，为周边土地提供农家肥，减少化肥使用，促进化肥零增长目标的顺利实现；三是每个规模养殖场稳定解决2-3人务工就业和稳定增收。处理尾水3万吨。</t>
  </si>
  <si>
    <t>群众可以通过务工获得收益；可以通过出售商品猪获得收益；可以通过销售农家肥获得收益。</t>
  </si>
  <si>
    <t>完成年度畜禽粪污治理任务，规模场设施配套率达到95%，粪污综合利用率达到75%。</t>
  </si>
  <si>
    <t>每个实施单位稳定解决2-3人务工就业和稳定增收。</t>
  </si>
  <si>
    <t>出栏1头商品猪为养殖户增收2000元以上</t>
  </si>
  <si>
    <t>畜禽粪污有效资源化利用，为周边土地提供农家肥，减少化肥使用，促进化肥零增长目标的顺利实现。</t>
  </si>
  <si>
    <t>项目使用年限3年,正常运行率≧95%。</t>
  </si>
  <si>
    <t>服务对象满意度≧95%。</t>
  </si>
  <si>
    <t>生猪规模养殖场、养殖专业户、水产养殖户</t>
  </si>
  <si>
    <t>农户50人以上。</t>
  </si>
  <si>
    <t>农户20户以上。</t>
  </si>
  <si>
    <t>城口县2021年增殖放流项目</t>
  </si>
  <si>
    <t>采购放流5-8cm的鲢鱼苗、鳙鱼苗、中华倒刺鲃、中华沙鳅、裂腹鱼共110万尾。</t>
  </si>
  <si>
    <t>巴山水库等水库，任河等天然流域。</t>
  </si>
  <si>
    <t>经济效益：增殖放流鱼苗110万尾，带动水库周边农户及脱贫户增加收入。社会效益：带动群众自发的保护自然生态环境，形成良好的社会氛围，增殖放流区域内抽样调查满意度80%以上。生态效益：水域生态环境得到改善，渔业种群资源加快恢复。</t>
  </si>
  <si>
    <t>巴山水库农户可以获得入股分红。</t>
  </si>
  <si>
    <t>采购放流5-8cm的鲢鱼苗、鳙鱼苗、中华倒刺鲃、中华沙鳅、裂腹鱼共110万尾。有效地保护水域生态环境和水生生物资源，维持渔业种群资源密度，维护自然生态系统稳定。</t>
  </si>
  <si>
    <t>渔业增殖放流经济物种放流经检验检疫的批次比例≧10%；项目验收通过率100%</t>
  </si>
  <si>
    <t>年度资金执行率≧90%。</t>
  </si>
  <si>
    <t>裂腹鱼1.5元/尾，鲢鱼0.1元/尾，中华倒刺鲃0.2元/尾，中华沙鳅3元/尾。</t>
  </si>
  <si>
    <t>100户400人人均增收50元</t>
  </si>
  <si>
    <t>项目使用年限1年,正常运行率≧95%。</t>
  </si>
  <si>
    <t>城口县畜牧技术推广中心</t>
  </si>
  <si>
    <t>农户100户</t>
  </si>
  <si>
    <t>农户400人</t>
  </si>
  <si>
    <t>2020年新型职业农民培训</t>
  </si>
  <si>
    <t>农业经营主体带头人轮训，青年农村主培育，实用型、技能型和精准扶贫新型职业农民培训</t>
  </si>
  <si>
    <t>1、扶持2018年青年农场主9人、2019年青年农场主6人，支付农业职业经理人6人培训费。2、2020年，预计培训农业经营主体带头人200人，实用型、技能型、创业创新型和农业产业精准扶贫300人；2020年扶持2019年青年农场主6人、预计培育主8名青年农场。</t>
  </si>
  <si>
    <t>通过提升市场主体的竞争水平，发展壮大农村农业产业，提高就业吸纳能力。对有能力有意愿的脱贫户开展精准扶贫培训</t>
  </si>
  <si>
    <t>新型职业农民生产经营能力和带动能力得到提升，为打赢脱贫攻坚提供人才保障，为乡村振兴打下坚实的基础</t>
  </si>
  <si>
    <t>1、扶持2018年青年农场主9人和2019年培育6名青年农场主，6名农业职业经理人；2、农业经营主体带头人200人，实用型、技能型、创业创新型和农业产业精准扶贫300人;扶持2019年青年农场主6人和2020年的青年农场主8人青年。</t>
  </si>
  <si>
    <t>建立健全新型职业农民培育对象库、师资库、基地库，农业经营主体带头人培训15天，技能型、创业创新型、农业产业精准扶贫、农产品加工培训7天，青年农场主和农业职业经理人由市上组织培训</t>
  </si>
  <si>
    <t>1、培育和扶持2018年青年农场主9人，2019年的青年农场主6人，每人1万元，合计15万元，农业职业经理人6人，培训经费1万元，合计6万元，2019年共计经费21万元。2、2020年度培训农业经营主体带头人200人*3000元/人，需培训经费60万元；实用型、技能型、创业创新型和农业产业精准扶贫300人*1000元/人，需培训经费30万元；扶持2019年青年农场主6人和2020年培育青年农场主8人青年，每人1万元，合计14万元；2020年共需104万元培育经费。</t>
  </si>
  <si>
    <t>增强农村实用性人才自身素质和发展能力，提升辐射带动能力，着力解决经营人才匮乏、技术落地难等问题，间接直接或间接带动全县脱贫户脱贫增收75万左右。</t>
  </si>
  <si>
    <t>为各乡镇（街道）培育实用人才，促进扶贫产业的发展，巩固脱贫攻坚成功，为乡村振兴提供坚实的人才保障。</t>
  </si>
  <si>
    <t>新型职业农民生产经营能力和带动能力得到提升，农村经济得到可持续发展</t>
  </si>
  <si>
    <t>学员满意度到95%以上</t>
  </si>
  <si>
    <t>合计培训436人</t>
  </si>
  <si>
    <t>其中脱贫252人</t>
  </si>
  <si>
    <t>李虹宇</t>
  </si>
  <si>
    <t>2020年基层农技推广项目</t>
  </si>
  <si>
    <t>2019年主要任务：基层农技人员培训不少于100人；2020年预计主要任务：1、建设长期稳定的农业科技示范基地3个；2、基层农技人员培训100名左右。3、培育300名以上科技示范户。</t>
  </si>
  <si>
    <t>打造一批集示范展示、培训指导、科普教育等多功能、一体化的农业科技服务平台，推广一批符合质量安全、节本增效、绿色生态等要求的农业先进适用技术模式。项目实施区县不低于80%的基层农技人员使用中国农技推广APP开展指导服务。基层农技人员业务水平和服务能力进一步提高，全市不低于1/3的基层农技人员接受连续5天以上的脱产业务培训，举办一期骨干农技人员和深度贫困乡镇培训班，建设一支技术水平过硬、助力脱贫攻坚的特聘农技员队伍。</t>
  </si>
  <si>
    <t>为群众和脱贫户提供培训参观交流基地，以购买社会化服务的方式，深入田间地头指导农户特别是脱贫户发展产业，促进农户增收</t>
  </si>
  <si>
    <t>农技人员综合素质得到显著提升，被指导农户收入明显增加、带动能力明细增强。</t>
  </si>
  <si>
    <t>2019年主要任务：1、公开招募3名特聘农技员；2、基层农技人员培训不少于100人；2020年预计主要任务：1、建设长期稳定的农业科技示范基地3个；2、基层农技人员培训100名左右。3、培育300名以上科技示范户。</t>
  </si>
  <si>
    <t>项目验收合格率100%</t>
  </si>
  <si>
    <t>一是2019年所需经费：不少于100名农技人员培训费用20万元。二是2020年所需经费：100名农技人员培训费用20万元；建设3个农业科技试验示范基地，每个补助4万元，合计12万元；培育科技示范主体的购买涉农企业的社会化服务，服务费5万元/年，合计50万元；农技人员使用农技APP流量补助共计10万元。</t>
  </si>
  <si>
    <t>1、提升被指导农户种养殖水平，增加其收入，增强辐射带动能力，促进带动周边农户发展产业；2、增强农技人员综合业务素质，提升服务水平。</t>
  </si>
  <si>
    <t>通过项目实施，全面提升基层农业技术推广体系的公共服务能力，为保障主要农产品有效供给、促进农民持续增收提供技术支撑和人才保障。</t>
  </si>
  <si>
    <t>提升农技人员的综合素质和服务能力，加强农技队伍建设，为乡村振兴提供人才支撑和保障。</t>
  </si>
  <si>
    <t>被指导农户满意度达95%</t>
  </si>
  <si>
    <t>800人左右</t>
  </si>
  <si>
    <t>320人左右</t>
  </si>
  <si>
    <t>2021年高素质农民培训</t>
  </si>
  <si>
    <t>新型农业经营主体经营者，青年农村主培育，实用型、技能型和精准扶贫新型职业农民培训共计290余人。</t>
  </si>
  <si>
    <t>1、2021年，培训新型农业经营主体带头人115人。2、专业生产和技能服务型农民培育160人；3、农村实用人才带头人和大学生村官能力培训15人。</t>
  </si>
  <si>
    <t>建立健全新型职业农民培育对象库、师资库、基地库，农业经营主体带头人培训15天，专业生产和技能服务型农民培育培训7天，青年农场主和农业职业经理人由市上组织培训</t>
  </si>
  <si>
    <t>培训农业经营主体带头人115人*4000元/人，实用型、技能型、创业创新型等合计160人*1500元/人；农村实用人才带头人和大学生村官能力培训15人*4000元/人。</t>
  </si>
  <si>
    <t>增强农村实用性人才自身素质和发展能力，提升辐射带动能力，着力解决经营人才匮乏、技术落地难等问题，间接直接或间接带动全县脱贫户脱贫增收87万左右。</t>
  </si>
  <si>
    <t>高素质农民生产经营能力和带动能力得到提升，农村经济得到可持续发展，项目使用年限**年,正常运行率*%。</t>
  </si>
  <si>
    <t>870人左右</t>
  </si>
  <si>
    <t>130人左右</t>
  </si>
  <si>
    <t>袁盛储</t>
  </si>
  <si>
    <t>城财发〔2021〕184号</t>
  </si>
  <si>
    <t>2021年基层农技推广项目</t>
  </si>
  <si>
    <t>2021年预计主要任务：1、建设农业科技示范基地3个；2、基层农技人员培训不少于100人。3、培育300名以上科技示范户；</t>
  </si>
  <si>
    <t>为群众和脱贫户提供培训参观交流基地，以购买社会化服务的方式，深入田间地头指导农户特别是脱贫户发展产业，促进农户增收。</t>
  </si>
  <si>
    <t>2021年预计主要任务：1、建设长期稳定的农业科技示范基地3个；2、基层农技人员培训100名左右。3、培育300名以上科技示范户；</t>
  </si>
  <si>
    <t>科技示范户产业增产增效收，辐射带动周边农户2000户以上。项目验收合格率100%</t>
  </si>
  <si>
    <t>2021年所需经费：100名农技人员培训费用20万元；建设3个农业科技试验示范基地，每个补助4万元，合计12万元；培育科技示范主体的购买涉农企业的社会化服务，服务费5万元/年，合计50万元。</t>
  </si>
  <si>
    <t>600人左右</t>
  </si>
  <si>
    <t>240人左右</t>
  </si>
  <si>
    <t>城口县2021年招商引资香菇菌棒标准化生产及产品收购项目配套基础设施项目</t>
  </si>
  <si>
    <t>用水、用电等、场平配套基础设施配套建设（补充具体建设内容和规模、标准）</t>
  </si>
  <si>
    <t>续建</t>
  </si>
  <si>
    <t>北屏乡太平社区</t>
  </si>
  <si>
    <t>带动全乡有劳动能力有意愿发展食用菌产业的脱贫户和一般户</t>
  </si>
  <si>
    <t>一是流转农户土地，二是劳务用工，三是与村集体经济组织签订合作协议，给股民固定分红。</t>
  </si>
  <si>
    <t>6000余贫困群众受益（填写欠妥，应填具体工程量）</t>
  </si>
  <si>
    <t>菌棒损坏率低于5%</t>
  </si>
  <si>
    <t>每个菌棒成本3.5元左右，合计成本500万袋*3.5=1750万元</t>
  </si>
  <si>
    <t>预计每个菌袋3元利润，合计年利润500万袋*3=1500万元</t>
  </si>
  <si>
    <t>受益脱贫人口数273人。</t>
  </si>
  <si>
    <t>一是土地流转协议已经签订到2027年，政策允许的情况下，预计使用20年；二是下一步计划建设食用菌深加工，生产食用菌罐头；三是菌棒回收，废菌棒制作有机肥，建立有机肥厂。</t>
  </si>
  <si>
    <t>6000余贫困群众受益</t>
  </si>
  <si>
    <t>凌浩博</t>
  </si>
  <si>
    <t>城口县2021年招商引资城口山地鸡及老腊肉全产业链项目配套基础设施项目</t>
  </si>
  <si>
    <t>用水、用电、排污、场平等基础设施配套</t>
  </si>
  <si>
    <t>坪坝镇新华村</t>
  </si>
  <si>
    <t>通过公司和我县脱贫户及生猪山地鸡养殖户利益链接，实现从养殖到加工再到销售实现带动全产业链高质量发展</t>
  </si>
  <si>
    <t>一是项目建设完成后将优先使用脱贫户及返乡农民工做为劳动力创造就业岗位。二是与城口县农民或集体合作社等签订合作协议，以市场价保底回收当地农户养殖的山地鸡和生猪做为部份加工原料。</t>
  </si>
  <si>
    <t>总投资额1亿元人民币，其中食品加工投资8000万元人民币，打造线上线下城口特产扶贫馆投资2000万元人民币。</t>
  </si>
  <si>
    <t>项目建成后，可提供100余个就业岗位；运营期间增加地方财政税收；为城口县山地鸡、生猪提供安全可靠的销售渠道，推动扶贫产业发展。</t>
  </si>
  <si>
    <t>受益脱贫人口数6000余贫困群众受益</t>
  </si>
  <si>
    <t>项目使用年限5年,正常运行率≧95%。</t>
  </si>
  <si>
    <t>集体经济组织合股联营项目</t>
  </si>
  <si>
    <t>6个村集体经济组织委托城口县北屏乡太平集体经济组织代持产业扶贫资金100万元，入股到北屏乡太平社区食用菌产业扶贫基地</t>
  </si>
  <si>
    <t>支持市场主体参与产业扶贫，带动周边农户流转土地、务工和发展产业，每年保底为涉及村集体经济组织分红6万元</t>
  </si>
  <si>
    <t>带动周边农户流转土地、务工和发展产业，通过村集体经济组织收益分配，向脱贫人口倾斜</t>
  </si>
  <si>
    <t>2000脱贫人口受益</t>
  </si>
  <si>
    <t>控制在1300万元内完成建设</t>
  </si>
  <si>
    <t>每年保底为涉及村集体经济组织分红6万元</t>
  </si>
  <si>
    <t>受益脱贫人口2000人</t>
  </si>
  <si>
    <t>壮大村集体经济组织和市场主体</t>
  </si>
  <si>
    <t>城口县2021年火罐柿培育项目</t>
  </si>
  <si>
    <t>在北屏建设育苗基地，嫁接成活1.5万株本地优质火罐柿苗，打造黄安坝沿线火罐柿旅游观光线。</t>
  </si>
  <si>
    <t>城口全县</t>
  </si>
  <si>
    <t>增加农户收入，每户140元/人次；提高农业产值2%；打造旅游观光线，提升人居环境质量，提高农民满意度</t>
  </si>
  <si>
    <t>群众参与，增加收入，提高群众满意度。</t>
  </si>
  <si>
    <t>嫁接成活1万株本地优质火罐柿苗。培育本地特色高山蔬菜种苗2亩。</t>
  </si>
  <si>
    <t>150人贫困群众受益</t>
  </si>
  <si>
    <t>打造旅游观光线。提升本地特色蔬菜品种品质。</t>
  </si>
  <si>
    <t>火罐柿试验示范项目产业可持续带动30年、高山特色经济作物栽培试验示范项目可持续2年</t>
  </si>
  <si>
    <t>2021-2022</t>
  </si>
  <si>
    <t>150余名脱贫人口受益</t>
  </si>
  <si>
    <t>李树月</t>
  </si>
  <si>
    <t>城口县食用菌品种资源研究</t>
  </si>
  <si>
    <t>新建标准化香菇出菇大棚3.7亩。开展6个香菇品种的品比试验、香菇生产模式探索试验</t>
  </si>
  <si>
    <t>筛选出适宜城口气候的香菇品种，探索出适宜散户发展香菇产业的最佳模式，探索全县香菇大棚造价标准。</t>
  </si>
  <si>
    <t>土地流转、务工</t>
  </si>
  <si>
    <t>建设完成标准化香菇出菇大棚3.7亩。开始相关试验2个。</t>
  </si>
  <si>
    <t>30余名贫困人口受益</t>
  </si>
  <si>
    <t>项目持续3年</t>
  </si>
  <si>
    <t>2020-2021</t>
  </si>
  <si>
    <t>30余名脱贫人口受益</t>
  </si>
  <si>
    <t>黄毅</t>
  </si>
  <si>
    <t>两区划定专项资金</t>
  </si>
  <si>
    <t>用于采购技术公司服务、采购硬件设备和项目管理类费用 3 个方面</t>
  </si>
  <si>
    <t>修齐镇、高燕镇、东安镇、高观镇、庙坝镇、高楠镇、双河乡、蓼子乡、左岚乡、河鱼乡</t>
  </si>
  <si>
    <t>进一步提升我县粮
食综合生产能力，确保粮食生产安全。</t>
  </si>
  <si>
    <t>贫困群众直接参与，提升群众满意度。</t>
  </si>
  <si>
    <t>0.5万亩</t>
  </si>
  <si>
    <t>保障粮食安全</t>
  </si>
  <si>
    <t>项目持续2年</t>
  </si>
  <si>
    <t>袁永健</t>
  </si>
  <si>
    <r>
      <rPr>
        <sz val="11"/>
        <rFont val="方正仿宋_GBK"/>
        <charset val="134"/>
      </rPr>
      <t>城口县</t>
    </r>
    <r>
      <rPr>
        <sz val="11"/>
        <rFont val="Times New Roman"/>
        <charset val="134"/>
      </rPr>
      <t>2020</t>
    </r>
    <r>
      <rPr>
        <sz val="11"/>
        <rFont val="方正仿宋_GBK"/>
        <charset val="134"/>
      </rPr>
      <t>年度农业产业贷款贴息</t>
    </r>
  </si>
  <si>
    <t>对与新型农村集体经济组织合股联营或合作经营，实施农业股权化改革项目或产业扶贫基地项目的新型经营主体按照合同利率给予100%贴息；对业主单位是脱贫户或与脱贫户建立了利益联结机制的新型经营主体按照贷款当年基准利率100%贴息；对发展“七大农业扶贫产业”的业主单位按照贷款当年基准利率50%贴息。</t>
  </si>
  <si>
    <t>支持城口县内发展农业产业的农业企业、农民合作社、家庭农场和专业大户等新型农业经营主体，促进我县经济稳定持续发展。</t>
  </si>
  <si>
    <t>支持农业企业及大户发展，增加农户久益岗位，带动农民群众增收。</t>
  </si>
  <si>
    <t>贷款用于发展农业产业的企业或专业大户贴息不少于10个</t>
  </si>
  <si>
    <t>经审核合格后贴息率不低于100%</t>
  </si>
  <si>
    <t>对与新型农村集体经济组织合股联营或合作经营，实施农业股权化改革项目或产业扶贫基地项目的新型经营主体按照合同利率给予100%贴息；对业主单位是脱贫户或与脱贫户建立了利益联结机制的新型经营主体按照贷款当年基准利率100%贴息；对发展“七大农业扶贫产业”的业主单位按照贷款当年基准利率50%贴息</t>
  </si>
  <si>
    <t>1.农业企业稳定发展；2.减少农业企业及大户融资成本。</t>
  </si>
  <si>
    <t>1.带动周边群众就业 2.促进本地经济快速发展</t>
  </si>
  <si>
    <t>群众满意度到95%以上</t>
  </si>
  <si>
    <t>丁世祥</t>
  </si>
  <si>
    <t>山地鸡保护工程</t>
  </si>
  <si>
    <t>一是支持品种繁育基地和生产基地建设。二是支持家禽定点屠宰场建设。三是开展品牌宣传推介、认证和培训活动，提升品牌知名度和影响力。四是开展功能因子和营养品质界鉴定。五是完善溯源体系，配置二维码等防伪标识和设备，推动带标上市。完善地理标志认定、监管和服务等支持体系，建立生产、营销、监管、服务等信息平台，开展品牌保护等工作。</t>
  </si>
  <si>
    <t>1.通过支持生产基地建设，增强综合生产能力；2.通过功能因子研发、品种繁育选育和提纯复壮，提升产品质量和特色品质。3.提高城口山地鸡的品牌知名度和影响力；4.完善溯源体系，提升监管能力。</t>
  </si>
  <si>
    <t>通过促进城口山地鸡产业发展，间接性带动农户增收。</t>
  </si>
  <si>
    <t>通过完善城口山地鸡生产基础设备和条件，提升城口山地鸡生产能力；并开展生产能力和品牌建设培训，完善溯源体系，提升城口山地鸡综合生产能力、产品品质。</t>
  </si>
  <si>
    <t>直接带动农户500人以上。培育至少1个规模生产经营主体, 带动产品年销售额2000万元以上，开展按标生产培训不少于500人次。建有1个核心生产基地或特色品种繁育基地。</t>
  </si>
  <si>
    <t>1.研发城口山地鸡品质和功能因子，组织开展城口山地鸡营养成分分析，选育优良品种，推动品种的提纯复壮。2.支持获得地理标志授权、获得有效期内“三品一标一名牌”、实行标准化生产并具有带动能力和影响力的企业、合作社、家庭农场等生产经营主体配备溯源二维码打印机，健全溯源体系，实现带标上市。项目验收通过率100%。</t>
  </si>
  <si>
    <t>通过对城口山地鸡生产能力提升，功能因子研发，产品溯源体系建设，可以提升产品的综合生产能力，推动城口山地鸡产业发展，直接推动企业增收，间接带动农户增收。</t>
  </si>
  <si>
    <t>通过产业发展，间接带动全县城口山地鸡养殖户增收。</t>
  </si>
  <si>
    <t>促进城口山地鸡产业发展，直接带动农户500人以上。</t>
  </si>
  <si>
    <t>谢发均</t>
  </si>
  <si>
    <t>农产品质量安全监管项目</t>
  </si>
  <si>
    <t>1.为县域内乡镇配备农产品质量安全监测配套设备及日常运行监管。2.开展农产品质量安全监管工作及业务技能培训；3.开展农产品、农资、农产品抽样监测等工作；4.食用农产品合格证推广运营工作。</t>
  </si>
  <si>
    <t>通过对农产品质量安全监督抽查，提高农产品质量，保障群众舌尖上的安全。</t>
  </si>
  <si>
    <t>通过提升农产品质量监管，产业链条延伸，提高农产品附加值，带动农户增收，助力乡村振兴。</t>
  </si>
  <si>
    <t>提升全县对农产品质量安全的监管能力。提高产品品质。</t>
  </si>
  <si>
    <t>1.县域内乡镇配备农产品质量安全监测配套设备。2.普及食用农产品合格证，争取农业龙头企业合格证使用率达到100%。</t>
  </si>
  <si>
    <t>保障农产品质量安全，提升农产品品质，项目验收通过率100%。</t>
  </si>
  <si>
    <t>1.农产品质量安全监测配套设备预计需40万元。2.开展农产品、农资、投入品监督抽查等监督检测工作，预计需资金50万元；3.开展农产品质量安全培训及合格证、监管体系打造运营推广，预计需资金30万元。</t>
  </si>
  <si>
    <t>树立农产品质量安全意识，提高农产品质量，保障群众舌尖上的安全。</t>
  </si>
  <si>
    <t>提高县域内农产品质量安全，逐步推动本县特色产品进入更大市场。</t>
  </si>
  <si>
    <t>农业品牌奖励、品牌申报及宣传推广项目</t>
  </si>
  <si>
    <t>1、对2018—2021年度“两品一标”、富硒产品、全国名特优新农产品、名牌农产品等品牌予以奖励，经费预计700万元。（2018年150万元，2019年70万元，2020年220万，2021年预计260万元）； 2、农业品牌的申报、打造、运营及宣传推广，经费预计300万元。</t>
  </si>
  <si>
    <t>通过品牌宣传推广，提升品牌影响力和知名度，提升农产品附加值，带动农户增收，助力乡村振兴</t>
  </si>
  <si>
    <t>1.完成市对县特色农业品牌考核任务；2.积极带动农业市场主体发展品牌的积极性；3.提升农产品附加值，增加企业效益，带动农户增收。</t>
  </si>
  <si>
    <t>按照市县级下发的指标完成任务。</t>
  </si>
  <si>
    <t>推动城口特色农产品品牌建设，提升农产品附加值。</t>
  </si>
  <si>
    <t>申报一个农业产品，除了准备申报资料外，还要积极检测产品及环境，成本费约1-1.5万元。</t>
  </si>
  <si>
    <t>品牌认证直接带动产品升值，不仅使企业获利还能带动相关产业链发展。</t>
  </si>
  <si>
    <t>推动本县特色农产品入市，从而带动本县其他项目的发展。</t>
  </si>
  <si>
    <t>品牌认证一般是1-3年，严格受市场监管，督促并保护企业健康可持续发展，持续带动农户通过产业发展实现增收。</t>
  </si>
  <si>
    <t>仓储冷链设施建设项目</t>
  </si>
  <si>
    <t>冷链物流及配套设施建设（补充具体建设内容和规模、标准）</t>
  </si>
  <si>
    <t>通过打通产品与市场销售的最后一公里，进一步延升产业链条，提升农产品附加值</t>
  </si>
  <si>
    <t>完成市县考核目标任务，助推产业发展。</t>
  </si>
  <si>
    <t>延升产业链，推动产业发展，项目验收通过率100%</t>
  </si>
  <si>
    <t>完成冷链物流库，延升产业链，降低产品损毁成本，增加产品产值，从而增加经济收入。</t>
  </si>
  <si>
    <t>直接或间接带动500户农户以上</t>
  </si>
  <si>
    <t>城口县2021年动物疫病防控项目</t>
  </si>
  <si>
    <t>（1）临时检查站运转。（2）重大动物疫病应急物资采购。（3）完成市农委一年一度的监 测任务兽医实验室所用设备、试剂、耗材等； （4）人兽共患病排查、流行病学调查；（5）重大动物疫情突发应急处置（发生重大动物疫情的封锁、紧急处置等）；（6）免疫副反应补偿；（7）病死畜禽收贮点运转、病害动物无害化处理；
（8）重大动物疫病强制免疫购买社会化服务。</t>
  </si>
  <si>
    <t>提高重大动物疫病防控，促进养殖业安全和公共卫生安全</t>
  </si>
  <si>
    <t>全县养殖业主增收</t>
  </si>
  <si>
    <t>（1）临时检查站运转。
（2）重大动物疫病应急物资采购。（3）完成市农委一年一度的监 测任务兽医实验室所用设备、试剂、耗材等； （4）人兽共患病排查、流行病学调查；
（5）重大动物疫情突发应急处置（发生重大动物疫情的封锁、紧急处置等）。
（4）免疫副反应补偿。
（5）病死畜禽收贮点运转、病害动物无害化处理。
（6）重大动物疫病强制免疫购买社会化服务。</t>
  </si>
  <si>
    <t>按照年度目标完成任务</t>
  </si>
  <si>
    <t>提升重大动物疫病防控和公共卫生安全，项目验收通过率100%</t>
  </si>
  <si>
    <t xml:space="preserve">购买服务300万、中心150万、临时检查站100万、病害收储100万、副反应30万、应急处置50万
</t>
  </si>
  <si>
    <t>1、提升全县养殖户的动物重大疫病防控和公共卫生安全。2、确保“城口老腊肉”和“城口山地鸡”品牌质量安全。3、带动地方经济年产值10亿元。</t>
  </si>
  <si>
    <t>广大养殖户增收</t>
  </si>
  <si>
    <t>15万</t>
  </si>
  <si>
    <t>邓发平</t>
  </si>
  <si>
    <t>城口县2021年重大动物疫病强制扑杀项目</t>
  </si>
  <si>
    <t>疑似重大动物疫情捕杀补助</t>
  </si>
  <si>
    <t>降低养殖业主损失</t>
  </si>
  <si>
    <t>受疫病的养殖业主</t>
  </si>
  <si>
    <t>出现重大动物疫病（一、二类）强制扑杀补助给养殖户</t>
  </si>
  <si>
    <t>2类重大动物疫病强制扑杀</t>
  </si>
  <si>
    <t>减少养殖业主经济损失200万元</t>
  </si>
  <si>
    <t>保障全县20万群众粮食安全</t>
  </si>
  <si>
    <t>使用年限1年</t>
  </si>
  <si>
    <t>全县脱贫户</t>
  </si>
  <si>
    <t>复兴街道城口老腊肉原材料产业提升示范基地</t>
  </si>
  <si>
    <t>建设城口老腊肉原材料供应基地—生猪规模化养殖场一个，建设标准化规范化种猪（4个单元）圈舍面积1000平方米。购进安装限喂栏、产床等设施设备。调进种猪154头。</t>
  </si>
  <si>
    <t>阳坪村6组</t>
  </si>
  <si>
    <t>壮大阳坪村集体经济组织，实现年底分红3万元目标，增加周边群众务工渠道和收入。</t>
  </si>
  <si>
    <t>群众参与项目决策、实施、监督，通过就近务工、集体经济组织参与项目实施得到分红。</t>
  </si>
  <si>
    <t>通过新建一个2000平米的种猪基地，壮大阳坪村集体经济组织，实现年底分红3万元目标，增加周边群众务工渠道和收入。</t>
  </si>
  <si>
    <t>新建一个2000平米的种猪基地</t>
  </si>
  <si>
    <t>实现年底分红3万元目标。</t>
  </si>
  <si>
    <t>49户248名脱贫人口受益</t>
  </si>
  <si>
    <t>集体经济每年得到3万元收益分红</t>
  </si>
  <si>
    <t>罗奇</t>
  </si>
  <si>
    <t>17723637566</t>
  </si>
  <si>
    <t>复兴街道红坪、友谊集体经济暨扶贫产业项目</t>
  </si>
  <si>
    <t>用地手续报批，30亩土地性质的转变以及相关测设规划费用。</t>
  </si>
  <si>
    <t>友谊社区坨溪河</t>
  </si>
  <si>
    <t>项目实施可使两个行政村612户3425人均增加200元，其中脱贫户491人。</t>
  </si>
  <si>
    <t>增加就业岗位：项目建成后，将可新增就业岗位约100个，带动全街道易地扶贫搬迁户102户、358人及友谊社区、红坪村脱贫户123户、490人增收；带动周边产业发展：项目建成后将会极大增加当地往来人口，间接带动周边其他商业发展；项目分红：项目建成后产生的经济利润，由村集体经济已分红形式处理，直接增加脱贫户及易地扶贫搬迁户收入。</t>
  </si>
  <si>
    <t>建成一个20000平米的仓库，增加就业岗位约100个。</t>
  </si>
  <si>
    <t>建成一个20000平米的仓库，受益人口数612户3425人，其中脱贫户123户491人。</t>
  </si>
  <si>
    <t>项目（工程）完成及时率：100%</t>
  </si>
  <si>
    <t>按照项目实施情况财政补助1000万元</t>
  </si>
  <si>
    <t>受益脱贫户123户491人。</t>
  </si>
  <si>
    <t>旅游基础设施持续使用年限5年</t>
  </si>
  <si>
    <t>群众满意度100%</t>
  </si>
  <si>
    <t>受益人口数612户3425人，其中脱贫户123户491人。</t>
  </si>
  <si>
    <t>骆祥</t>
  </si>
  <si>
    <t>18996587600</t>
  </si>
  <si>
    <t>修齐镇城口老腊肉原材料产业提升示范基地</t>
  </si>
  <si>
    <t>新建12个共出栏6000头商品猪的养殖场，合计新建标准化圈舍8300㎡，养殖能繁母猪350头（其中陕西引进一代能繁母猪50头），购买产床8套，购买限位栏30套。</t>
  </si>
  <si>
    <t>茶丰村、白果村、仁桥村、花坪村、枇杷村、香坪村</t>
  </si>
  <si>
    <t>茶丰、白果、东河集体经济组织分红60000元，脱贫户务工增收</t>
  </si>
  <si>
    <t>集体经济组织与贫困群众直接参</t>
  </si>
  <si>
    <t>预计增加收入800万左右</t>
  </si>
  <si>
    <t>受益脱贫人口数1135人脱贫人口受益</t>
  </si>
  <si>
    <t>1135人脱贫户受益</t>
  </si>
  <si>
    <t>冯昌术</t>
  </si>
  <si>
    <t>城口县2021年高观镇东升村茶叶基地建设项目</t>
  </si>
  <si>
    <t>在东升村发展茶叶，进行标准化茶树定植120亩，直接带动农户23户，间接带动农户65户。</t>
  </si>
  <si>
    <t>城口县高观镇东升村</t>
  </si>
  <si>
    <t>促进农户增收</t>
  </si>
  <si>
    <t>群众参与项目确定会议、决议及入库选择，村民代表及村级义务监督委员会成员参与项目实施过程中施工质量和资金使用监督，建立企业主体+集体经济组织+农户的利益联接机制。</t>
  </si>
  <si>
    <t>增加农户产业及务工收益</t>
  </si>
  <si>
    <t>种植茶树240亩</t>
  </si>
  <si>
    <t>年收入30000元</t>
  </si>
  <si>
    <t>受益脱贫户195人</t>
  </si>
  <si>
    <t>项目完成后正常运行率100%</t>
  </si>
  <si>
    <t>受益群众236户，865人，其中脱贫户33户，64人</t>
  </si>
  <si>
    <t>提取公积金公益金后，再次分配给脱贫户的份额原则上不低于分配总额的80%</t>
  </si>
  <si>
    <t>谢发滔</t>
  </si>
  <si>
    <t>城口县2021年高观村山地鸡产业养殖基地配套施基础设施项目</t>
  </si>
  <si>
    <t>1.高观村三、四社养鸡场外公路硬化2公里，2.高观村二社冉孟权至彭家丫口公路硬化0.8公里。</t>
  </si>
  <si>
    <t>城口县高观镇高观村</t>
  </si>
  <si>
    <t>1.为了以后的场镇规划及产业，2.为了出行方便，产业发展道路，森林防火道路</t>
  </si>
  <si>
    <t>城口县高观镇2021年高观村通畅工程</t>
  </si>
  <si>
    <t>受益群众90户，360人，其中脱贫户10户，19人</t>
  </si>
  <si>
    <t>约80万/公里</t>
  </si>
  <si>
    <t>解决群众出行难题，节省交通费</t>
  </si>
  <si>
    <t>明通镇食用菌产业提升示范基地</t>
  </si>
  <si>
    <t>新建食用菌棚20个，发展食用菌50万袋</t>
  </si>
  <si>
    <t>明通镇平安村、乐山村、金六村</t>
  </si>
  <si>
    <t>140余户500余名脱贫人口直接实现收益</t>
  </si>
  <si>
    <t>市场主体参与带动脱贫人口就业及收益分红</t>
  </si>
  <si>
    <t>通过食用菌产业发展，实现一村一品</t>
  </si>
  <si>
    <t>通过食用菌产业发展，带动农户增收7万元</t>
  </si>
  <si>
    <t>140余户500余名脱贫人口</t>
  </si>
  <si>
    <t>使用年限≥2年</t>
  </si>
  <si>
    <t>张应威</t>
  </si>
  <si>
    <t>城口县2021年鲁渝协作明通镇茶叶产业提升示范基地项目</t>
  </si>
  <si>
    <t>在龙泉村、金六村等4个村发展茶叶，进行标准化茶树栽植490亩，直接带动农户150户，间接带动农户210户。</t>
  </si>
  <si>
    <t>281户948名脱贫人口直接实现收益</t>
  </si>
  <si>
    <t>通过茶叶产业发展，实现一村一品</t>
  </si>
  <si>
    <t>通过茶叶产业发展，带动农户务工增收13万元</t>
  </si>
  <si>
    <t>281户948余名脱贫人口</t>
  </si>
  <si>
    <t>城口县2021年庙坝镇罗江村、香溪村茶叶基地项目</t>
  </si>
  <si>
    <t>在罗江村、香溪村等2个村发展茶叶，进行标准化茶树定植0.025万亩，直接带动农户167户，间接带动农户612户。</t>
  </si>
  <si>
    <t>罗江村、香溪村</t>
  </si>
  <si>
    <t>有效促进产业发展，巩固脱贫成果</t>
  </si>
  <si>
    <t>为群众发放茶苗和劳务补贴，群众采摘茶叶直接增收</t>
  </si>
  <si>
    <t>鼓励群众栽种200亩的茶园</t>
  </si>
  <si>
    <t>涉及612户2560人</t>
  </si>
  <si>
    <t>带动所在村产业发展</t>
  </si>
  <si>
    <t>有效巩固脱贫成果</t>
  </si>
  <si>
    <t>工程使用年限大于5年</t>
  </si>
  <si>
    <t>田道兴</t>
  </si>
  <si>
    <t>庙坝镇城口山地鸡产业提升示范基地</t>
  </si>
  <si>
    <t>购买城口山地鸡鸡苗至少5万羽；关内村新建标准化圈舍约400平方米；石兴村养殖基地新建育雏室500平方米；天保村养殖基地产业道路维护维修；庙坝村养殖基地新建产业用房30平方米、 产业道路维修维护。</t>
  </si>
  <si>
    <t>庙坝镇石兴村、天保村、关内村、庙坝村等村</t>
  </si>
  <si>
    <t>鼓励全镇3489户12977人发展养殖业，壮大山地鸡产业</t>
  </si>
  <si>
    <t>脱贫户大力发展山地鸡产业增收致富</t>
  </si>
  <si>
    <t>完成全镇5万只山地鸡出栏</t>
  </si>
  <si>
    <t>贫困人口大力发展山地鸡养殖</t>
  </si>
  <si>
    <t>脱贫人口大力发展山地鸡养殖</t>
  </si>
  <si>
    <t>568户2168名脱贫人口受益</t>
  </si>
  <si>
    <t>巴山镇城口山地鸡产业提升示范基地</t>
  </si>
  <si>
    <t>在民生村、农民村、坪上村、联盟村等全镇10个村，盘活利用已建成的城口山地鸡圈舍2500平方米，新建5000平方米圈舍，发展养殖户5户和专业合作社10个，购置5套设施设备，购买鸡苗5000只，年出栏商品鸡6万只。</t>
  </si>
  <si>
    <t>全镇各村</t>
  </si>
  <si>
    <t>解决658户2724人脱贫人口的产业发展，降低脱贫人口产业发展成本。</t>
  </si>
  <si>
    <t>群众直接参与产业发展</t>
  </si>
  <si>
    <t>通过降低农户养殖成本，提升群众满意度</t>
  </si>
  <si>
    <t>养殖成活率＞85%</t>
  </si>
  <si>
    <t>工程完成及时率≧95%</t>
  </si>
  <si>
    <t>约10万/村</t>
  </si>
  <si>
    <t>带动农户增收500元以上，增加脱贫户产业收入</t>
  </si>
  <si>
    <t>受益脱贫人口2724人脱贫人口受益</t>
  </si>
  <si>
    <t>产业可持续发展≥3年</t>
  </si>
  <si>
    <t>全镇4547户13277人，其中脱贫户658户2724人脱贫人口受益</t>
  </si>
  <si>
    <t>2724人脱贫人口受益</t>
  </si>
  <si>
    <t>巴山镇城口老腊肉原材料产业提升示范基地</t>
  </si>
  <si>
    <t>在民生村、立新村、农民村、黄溪村等10个村，建设6个生猪标准化规模养殖场，新建5000平方米圈舍，购置450套设施设备，购买种猪180头，年出栏商品猪4000头。</t>
  </si>
  <si>
    <t>改扩建和新建</t>
  </si>
  <si>
    <t>解决110户442人脱贫人口的产业发展，降低脱贫人口产业发展成本。</t>
  </si>
  <si>
    <t>建立以点带面生产体系，提升组织化程度和增加集体经济组织收入，通过降低农户养殖成本，提升群众满意度</t>
  </si>
  <si>
    <t>养殖成活率＞95%</t>
  </si>
  <si>
    <t>约20万/村</t>
  </si>
  <si>
    <t>带动农户增收800元以上，增加脱贫户产业收入</t>
  </si>
  <si>
    <t>受益脱贫人口442人脱贫人口受益</t>
  </si>
  <si>
    <t>全镇273户1100人，其中脱贫户110户442人脱贫人口受益</t>
  </si>
  <si>
    <t>442人脱贫人口受益</t>
  </si>
  <si>
    <t>高燕镇食用菌产业提升示范基地</t>
  </si>
  <si>
    <t>预计补助标准化钢架出菇大棚20亩，标准化钢木（竹木）出菇大棚10亩，简易出菇大棚10亩；补助种植食用菌（香菇）56万袋。</t>
  </si>
  <si>
    <t>带动有意愿发展食用菌产业农户收入，发展全镇食用菌产业</t>
  </si>
  <si>
    <t>带动产业发展，巩固脱贫攻坚成果</t>
  </si>
  <si>
    <t>带动有意愿发展食用菌产业农户及企业</t>
  </si>
  <si>
    <t>约5万/亩</t>
  </si>
  <si>
    <t>鼓励全镇食用菌产业发展，预计带动全镇企业或农户种植食用菌55万袋，预计收入440万元</t>
  </si>
  <si>
    <t>使用年限≥20年。</t>
  </si>
  <si>
    <t>满意度95%以上</t>
  </si>
  <si>
    <t>有意愿发展食用菌产业农户及企业</t>
  </si>
  <si>
    <t>施加爽</t>
  </si>
  <si>
    <t>东安镇“中蜂小镇”农文旅融合产业提升示范基地</t>
  </si>
  <si>
    <t>围绕中蜂开展农文旅融合，打造中蜂小镇，重点进行蜂蜜品牌打造、蜂蜜标准化生产车间、设施设备、中蜂养殖示范基地、蜂蜜展示展销中心及基础设施建设等。</t>
  </si>
  <si>
    <t>东安镇黄金村4社、东安镇兴隆村8组</t>
  </si>
  <si>
    <t>改善环境，引进市场主体，增加黄金村集体经济组织的收益。养殖加工蜂蜜，提高合作社社员收入和群众满意度。 打造兴隆村蜂情谷中蜂科技园旅游扶贫配套设施</t>
  </si>
  <si>
    <t>前期群众积极参与项目监督与管理；后期引进市场主体，产生利润进行分红。解决民生问题、提高满意度，巩固脱贫攻坚成果。</t>
  </si>
  <si>
    <t>黄金村集体经济组织领办的农民专业合作社建成蜂亭20个、蜂箱7000套、蜂群7000群。利用黄金村现有集体房屋2幢，建成集消毒、储存、罐装、包装为一体的蜂蜜生产车间1个，取得蜂蜜生产经营许可证；建成集中蜂文化展示、线下销售展示、线上直播及销售平台的中蜂生活馆1个；相关设施设备建成后，由村集体经济组织引进市场主体经营并按比例分红。兴隆村建成蜂箱4000套，中蜂4000群，蜂亭42个，利用已收购的3栋房屋，配备完善相关设施设备，打造集产品展示、展销平台、旅游接待为一体的中国中峰科技馆1个；引进市场主体出资共同建设中蜂保种育种场3.5亩，投入资金22万，监控设备一套，投入资金16万。集体经济组织按比例配股，由市场主体负责运营集体经济组织按比例获得分红。</t>
  </si>
  <si>
    <t>实现黄金村、兴隆村集体经济组织领办的农民合作社增收20万元。</t>
  </si>
  <si>
    <t>受益脱贫户109户386人。</t>
  </si>
  <si>
    <t>产业可持续带动5年</t>
  </si>
  <si>
    <t>周厚森</t>
  </si>
  <si>
    <t>城口县2021年咸宜镇禅茶观光园、茶叶产业提升示范基地项目</t>
  </si>
  <si>
    <t>1、在咸宜社区、明月村、咸宜村、中六村、环流村、双丰村、青龙村等7个村发展茶叶，进行标准化茶树定植0.07万亩，直接带动农户200余户，间接带动农户100余户。2、在青龙村打造禅茶观光园一个。</t>
  </si>
  <si>
    <t>巩固茶叶产业基础,提高茶叶产量，推动农文旅融合发展，促进农户增收.</t>
  </si>
  <si>
    <t>因地制宜，创建茶叶产业提升示范基地，打造禅茶观光园，巩固茶叶产业基础。提高茶叶产量，促进农户增收</t>
  </si>
  <si>
    <t>带动农户500户，带动低收入农户80户增收</t>
  </si>
  <si>
    <t>贫困群众361户1261人</t>
  </si>
  <si>
    <t>高楠镇食用菌产业提升示范基地</t>
  </si>
  <si>
    <t>在黄河村、岭楠村、丁安村、团结村、方斗村等5个村发展香菇，进行出菇管理200万袋，新建标准化钢架大棚20亩，直接带动农户120户，间接带动农户250户。</t>
  </si>
  <si>
    <t>城口县高楠镇（全镇）</t>
  </si>
  <si>
    <t>在黄河村、岭楠村、丁安村、团结村、方斗村等5个村发展香菇，进行出菇管理200万袋，新建标准化钢架大棚20亩</t>
  </si>
  <si>
    <t>直接带动农户120户，间接带动农户250户。</t>
  </si>
  <si>
    <t>约30万/村</t>
  </si>
  <si>
    <t>发展壮大全镇食用菌产业，增加农户土地租金、务工及生产的相关收入46万元左右</t>
  </si>
  <si>
    <t>城口县2021年高楠镇茶叶产业提升示范基地项目</t>
  </si>
  <si>
    <t>在丁安村、团结村、黄河村、岭楠村等4个村改造提升老旧茶园800亩，在丁安村进行标准化茶树定植0.005万亩，直接带动农户200户，间接带动农户350户。</t>
  </si>
  <si>
    <t>城口县高楠镇丁安村</t>
  </si>
  <si>
    <t>农户实现务工及茶叶产业增收，增加村集体经济收入</t>
  </si>
  <si>
    <t>约18万/村</t>
  </si>
  <si>
    <t>农户实现务工及茶叶产业增收，增加村集体经济收入，户均增收0.5万元</t>
  </si>
  <si>
    <t>56户232人脱贫人口收益</t>
  </si>
  <si>
    <t>龙田乡食用菌产业提升示范基地</t>
  </si>
  <si>
    <t>在龙田卫星村等3个村村发展香菇，进行出菇管理80万袋，新建食用菌大棚50亩，直接带动农户100户，间接带动农户1450户。</t>
  </si>
  <si>
    <t>扩建</t>
  </si>
  <si>
    <t>扩大食用菌产业规模、建立食用菌产业示范基地、农户受益1450户4960人增收、同时解决部分农户就近务工</t>
  </si>
  <si>
    <t>扩大产业规模、农户受益1450户4960人增收、同时解决部分农户就近务工</t>
  </si>
  <si>
    <t>新建食用菌大棚，扩大产业规模，受益1450户4960人增收、同时解决部分农户就近务工</t>
  </si>
  <si>
    <t>3个村发展香菇，进行出菇管理80万袋，新建食用菌大棚50亩</t>
  </si>
  <si>
    <t>约50万/村</t>
  </si>
  <si>
    <t>增加集体经济组织收入15万元，实现农户分红28万元，农户就近务工38人，带动年务工收入97万元</t>
  </si>
  <si>
    <t>扩大产业规模，直受益1450户4960人增收、同时解决部分农户就近务工</t>
  </si>
  <si>
    <t>长期</t>
  </si>
  <si>
    <t>4960人</t>
  </si>
  <si>
    <t>彭浪屿</t>
  </si>
  <si>
    <t>城口县2021年龙田乡城口山地鸡产业提升示范基地项目</t>
  </si>
  <si>
    <t>在全乡，盘活利用已建成的山地鸡圈舍4500平方米，新建山地鸡鸡舍1000平方米，发展专业合作社1个，发展养殖户200户，购置鸡苗5万只，年出栏商品鸡5万只。</t>
  </si>
  <si>
    <t>扩大山地鸡基地规模，增加山地鸡养殖数量，同时解决部分农户务工问题</t>
  </si>
  <si>
    <t>盘活利用已建成的山地鸡圈舍4500平方米，新建山地鸡鸡舍1000平方米，发展专业合作社1个，发展养殖户200户，购置鸡苗5万只，年出栏商品鸡5万只</t>
  </si>
  <si>
    <t>增加集体经济组织收入6万元，预计实现分红4万元，农户就近务工5人，带动年务工收入3万元</t>
  </si>
  <si>
    <t>扩大山地鸡基地规模，增加山地鸡养殖数量，同时解决部分农户务工问题，增加农户收入</t>
  </si>
  <si>
    <t>城口县2021年北屏乡食用菌产业提升示范基地</t>
  </si>
  <si>
    <t>在月峰村、太平社区培育香菇160万袋；建棚3亩。</t>
  </si>
  <si>
    <t>城口县北屏乡</t>
  </si>
  <si>
    <t>该项目实施后，增加村集体经济组织收入，资产收益可使共计6940人，其中脱贫人口422户1576人</t>
  </si>
  <si>
    <t>该项目通过征求群众代表意见，经村委两会研究确定为资产收益脱贫，资产收益带动村民增收，群众参与项目实施及资金使用情况。</t>
  </si>
  <si>
    <t>该项目实施后，增加村集体经济组织收入，资产收益可使共计6940人，其中脱贫人口422户1576人。</t>
  </si>
  <si>
    <t>受益脱贫户422户1576人</t>
  </si>
  <si>
    <t>2000元/年.户</t>
  </si>
  <si>
    <t>按照村集体经济组织效益分配的方式，平均分配给每位股民约每年180元/人</t>
  </si>
  <si>
    <t xml:space="preserve"> </t>
  </si>
  <si>
    <t>北屏乡农文旅融合产业提升示范基地</t>
  </si>
  <si>
    <t>一、北屏乡蔬菜及水果采摘观光体验园1.利用北屏乡现有的水果种植企业和发展水果的农户，建设集中连片的水果种植园；2.鼓励百姓发展蔬菜产业，建设集中连片区，进行相应的补助；3.在新民社区新建葛根加工坊1个，购置烘设施设备，制作葛根茶、葛根面等农副产品实施销售；4.营造氛围，充分发挥北屏车厘子、草莓、蓝莓等水果的优势，沿途制作各类宣传海报、广告等进行宣传，让到北屏旅游度假的游客享受北屏的独特风光。4.营造“香菇小镇”氛围，在北屏沿线制作各类蘑菇模型、张贴宣传标语、各类宣传画等。二、水产养殖场：在月峰村新建鱼塘1个,养殖各类鱼苗；三、松柏村农文旅融合双创平台建设：开展蜂蜜、生漆、腊肉、果酒等图塔产传统制作技艺传承提升，结合本乡土特产开展文创、营销及宣传，带动销售，增加利益联结农户收入。</t>
  </si>
  <si>
    <t>岚天乡农文旅融合产业提升示范基地</t>
  </si>
  <si>
    <t>打造1个休闲农业研学基地，预计资金100万元；1个板栗采摘基地，预计资金60万元；1个特色农业观光园，预计资金50万元；1个特色农产品加工坊，预计资金40万元；农事体验宣传推广，预计资金30万元；特色农家菜研发，预计资金20万元；合计资金300万元</t>
  </si>
  <si>
    <t>岚溪村、红岸村、三河村、星月村</t>
  </si>
  <si>
    <t>村集体每年按照投资金额的6%固定分红。</t>
  </si>
  <si>
    <t>带动当地脱贫户务工，增加周边餐饮人流量</t>
  </si>
  <si>
    <t>1挖掘农业特色产业文化，发展研学教育、田园养生、亲子体验、拓展训练通过原乡、原俗的农事体验，让游客体验农业劳动生活趣味。2.流转2000亩板栗林，举办板栗采摘主题活动，建设板栗采摘园。建设板栗酒加工工坊。3.围绕农事体验对接市场做好宣传推广。4.全乡4个村建设特色农业观光园30亩，种植发展车厘子基地、冬桃基地，草莓采摘园，种植油菜花、葵花、玉米、菊花等农作物。5.全乡建设10个特色农产品加工坊。6.研发岚天特色菜品打造岚天招牌农家菜。</t>
  </si>
  <si>
    <t>打造1个休闲农业研学基地，1个板栗采摘基地，1个特色农业观光园，1个特色农产品加工坊，等</t>
  </si>
  <si>
    <t>每年按照投资金额的6%固定分红到村集体。</t>
  </si>
  <si>
    <t>687人脱贫户人口收益</t>
  </si>
  <si>
    <t>城口县岚天乡人民政府</t>
  </si>
  <si>
    <t>城口县2021年河鱼乡城口山地鸡产业提升示范基地项目</t>
  </si>
  <si>
    <t>一是盘活利用已建成的城口山地鸡圈舍1000平方米，发展养殖户100户,专业合作社5个，购买鸡苗5万羽，年出栏商品鸡10万羽，专业合作社带动，对应落实奖补政策，带动辖区196户729人脱贫户脱贫成果持续巩固（计划项目资金80万元）。二是改善河鱼辖区养殖场养殖环境以及疫病防控。（计划项目资金20万元）。</t>
  </si>
  <si>
    <t>河鱼乡河鱼社区、平溪村、畜牧村、高洪村、大店村</t>
  </si>
  <si>
    <t>带领全乡有发展意愿和能力的群众（其中：脱贫户196户729人）发展产业，持续改善辖区养殖环境，助力群众稳定增收。</t>
  </si>
  <si>
    <t>群众参与项目谋划、监督、务工，参与养殖。预计带动辖区脱贫户实现户均稳定增收3000余元。</t>
  </si>
  <si>
    <t>1789户4787人（脱贫户196户729人）</t>
  </si>
  <si>
    <t>通过专业合作社带动、政策奖补，推动群众积极发展山地鸡产业，预计户均增收3000元余元。</t>
  </si>
  <si>
    <t>通过专业合作社带动解决销售难题。通过改善辖区养殖环境，着力助推绿色发展、生态养殖。</t>
  </si>
  <si>
    <t>1789户4787人</t>
  </si>
  <si>
    <t>729人受益</t>
  </si>
  <si>
    <t>河鱼乡“山地鸡小镇”农文旅融合产业提升示范基地</t>
  </si>
  <si>
    <t>山地鸡菜品开发、厨艺技能培训，预计资金5万元；山地鸡系列产品设计包装，预计资金5万元；规范化打造山地鸡食品加工作坊5家，预计资金25万元；提升2家山地鸡销售门店（电商、物流），预计资金10万元；打造以山地鸡文化为主的平溪八坊、畜牧小院5家、河鱼社区森林人家6家、生态养殖休闲体验点5家，预计资金105万元；河鱼场镇钱家大院山地鸡美食大院的打造，预计资金100万元；山地鸡文化挖掘和宣传展示（文创产品、团队打造、标识、标牌、旅游导览、文化展演、养殖大户和养殖能手的评选等），预计资金50万元；合计资金300万元</t>
  </si>
  <si>
    <t>河鱼乡河鱼社区、平溪村、畜牧村</t>
  </si>
  <si>
    <t>带领全乡有发展意愿和能力的群众（其中：脱贫户196户729人）发展产业，助力河鱼乡农文旅融合发展，集体经济组织持续壮大，销售渠道、品牌文化持续提升，助力群众稳定增收。</t>
  </si>
  <si>
    <t>群众参与项目谋划、监督、务。预计带动辖区脱贫户实现户均稳定增收3000余元。</t>
  </si>
  <si>
    <t>带领全乡有发展意愿和能力的群众（其中：脱贫户196户729人）参与产业发展，助力河鱼乡农文旅融合发展，集体经济组织持续壮大，销售渠道、品牌文化持续提升，助力群众稳定增收。</t>
  </si>
  <si>
    <t>通过建设特色山地鸡文化小镇，推动辖区农文旅融合发展，切实解决产业滞后、无品牌化等问题，促进辖区参与群众户均增收4000余元。</t>
  </si>
  <si>
    <t>通过特色小镇建设，塑造山地鸡主导的农文旅特色文化，实现生态宜居、绿色发展的有效路径。</t>
  </si>
  <si>
    <t>厚坪乡城口老腊肉原材料产业提升示范基地</t>
  </si>
  <si>
    <t>建设7个生猪标准化规模养殖场，新建4400平方米圈舍，购置限位栏、产床、干湿分离机、消毒器、保育床等设施设备，购买种猪288头，年出栏商品猪4000头左右</t>
  </si>
  <si>
    <t>厚坪乡全乡7个村</t>
  </si>
  <si>
    <t>通过项目实施，进一步发展全乡生猪产业，带动全乡所有农户实现增收。</t>
  </si>
  <si>
    <t>通过发动群众发展生猪产业，激发群众内生动力，实现群众增收。</t>
  </si>
  <si>
    <t xml:space="preserve">在全乡7个村，建设12个生猪标准化规模养殖场，新建9650平方米圈舍，购置限位栏、产床、干湿分离机、消毒器、保育床等设施设备，购买种猪288头，年出栏商品猪4000头左右！
</t>
  </si>
  <si>
    <t>受益群众为全乡7个村2453户7514人</t>
  </si>
  <si>
    <t>约30万元/处</t>
  </si>
  <si>
    <t>带动农户增收500元</t>
  </si>
  <si>
    <t>治平乡城口老腊肉原材料产业提升示范基地</t>
  </si>
  <si>
    <t>在新红村、阳河村、新胜村、岩湾村建设规模养殖场18个，新建圈舍9000平方米，购买555套设备，购买种猪1000头，年出栏商品猪10000头。</t>
  </si>
  <si>
    <t>治平乡全乡</t>
  </si>
  <si>
    <t>激励群众产业发展，带动脱贫户增收，推动地区经济收入。</t>
  </si>
  <si>
    <t>一是群众参与项目建设，增加产业收入；二是群众在基地内务工，增加务工收入</t>
  </si>
  <si>
    <t>建设规模养殖场17个，年出栏商品猪10000头</t>
  </si>
  <si>
    <t>年出栏商品猪10000头</t>
  </si>
  <si>
    <t>约17万/村</t>
  </si>
  <si>
    <t>带动15个家庭农场发展生猪产业，形成示范效应，带动低收入人口在规模场务工，其中带动人口30人</t>
  </si>
  <si>
    <t>受益脱贫人口≥59人</t>
  </si>
  <si>
    <t>预计持续分红5年以上</t>
  </si>
  <si>
    <t>2021.1                                                                                                                                                                                                                                                                                                                                                                                                                                                                                                                                                                                                                                                                         2</t>
  </si>
  <si>
    <t>城口县2021年治平乡食用菌产业提升示范基地项目</t>
  </si>
  <si>
    <t>新建食用菌大棚10亩及食用菌生产车间</t>
  </si>
  <si>
    <t>通过召开社员会讨论，群众通过发展产业实现增收。</t>
  </si>
  <si>
    <t>至少建设一个标准化食用菌基地</t>
  </si>
  <si>
    <t>约20万元/亩</t>
  </si>
  <si>
    <t>贫困人口获得分红资金，增加家庭收入，户均增收100元以上。。</t>
  </si>
  <si>
    <t>激发群众内生动力，带动群众增加收入</t>
  </si>
  <si>
    <t>村集体经济收入分配，公积公益金20%，管理费10%，全村股民70%</t>
  </si>
  <si>
    <t>明中乡城口老腊肉原材料产业提升示范基地</t>
  </si>
  <si>
    <t>在金池村建设具有订单生产，质量溯源体系的仔猪繁育基地1个，包括建设智能化可视化生猪养殖管理及溯源系统1套，增购买种猪50头，产床20套、定位栏30个，建设粪污处理线1条，发展带动农户扩大养殖，建设简易圈舍15个，达到年出栏仔猪4000头标准。</t>
  </si>
  <si>
    <t>解决100户500人，直接受益户30户100人产业增收问题。</t>
  </si>
  <si>
    <t>贫困群众直接参与，增强增收致富能力</t>
  </si>
  <si>
    <t>完成仔猪繁育基地建设，乡年出栏生猪达4000余头。</t>
  </si>
  <si>
    <t>仔猪繁育基地1个，包括建设智能化可视化生猪养殖管理及溯源系统1套，增购买种猪50头，产床20套、定位栏30个，建设粪污处理线1条，发展带动农户扩大养殖，建设简易圈舍15个</t>
  </si>
  <si>
    <t>受益贫困人口年收入增长≥5%</t>
  </si>
  <si>
    <t>100户500人，直接受益户30户100人</t>
  </si>
  <si>
    <t>100户500人，直接受益户20户100人</t>
  </si>
  <si>
    <t>周天翔</t>
  </si>
  <si>
    <t>蓼子乡冷水鱼产业提升示范基地</t>
  </si>
  <si>
    <t>在明安村，建设1个冷水鱼标准化规模养殖场，新建养殖水面约56亩，建成后预计年产值将达1200万元，直接带动农户约80户，间接带动农户312户，一是集体经济组织每年可获得固定分红；二是流转土地农户，按照600元/亩标准可直接获得土地流转费用；三是带动周围群众就近务工，能提供3-5人的长期务工岗位，现在标准为2200元/每月。</t>
  </si>
  <si>
    <t>城口县蓼子乡明安村</t>
  </si>
  <si>
    <t>壮大冷水鱼养殖，带动农户务工增收，促进集体经济组织分红。全村312户1273人（其中脱贫户33户103人。</t>
  </si>
  <si>
    <t>贫困群众直接参与，壮大冷水鱼养殖，带动农户务工增收，促进集体经济组织分红。</t>
  </si>
  <si>
    <t>建设1个冷水鱼标准化规模养殖场，新建养殖水面约56亩。</t>
  </si>
  <si>
    <t>建成投产后可解决当地进厂务工约15人，年收益3万元，总计45万：临时务工可提供劳务6一8万元。集体经济组织持股部分按照6%的保底分红，每年分红15万元。</t>
  </si>
  <si>
    <t xml:space="preserve">修建使用年限≥15年。</t>
  </si>
  <si>
    <t xml:space="preserve">2021</t>
  </si>
  <si>
    <t>按照6%的固定比例向集体经济组织分红。</t>
  </si>
  <si>
    <t>城口县2021年蓼子乡梨坪村茶叶产业提升示范基地项目</t>
  </si>
  <si>
    <t>在梨坪村发展茶叶，进行标准化茶树定植约300亩，直接带动农户  85户，间接带动农户229户。</t>
  </si>
  <si>
    <t>城口县蓼子乡梨坪村</t>
  </si>
  <si>
    <t>结合乡村旅游发展我乡茶叶产业，带动群众增收。229户999人（其中脱贫户26户92人）受益。</t>
  </si>
  <si>
    <t>结合乡村旅游发展我乡茶叶产业，带动种植群众增收。</t>
  </si>
  <si>
    <t>进行标准化茶树定植约300亩</t>
  </si>
  <si>
    <t>约3000元/亩</t>
  </si>
  <si>
    <t>结合乡村旅游发展我乡茶叶产业，带动种植群众增收，建成后预计每亩带动群众收入约2000元。</t>
  </si>
  <si>
    <t>4229户999人（其中脱贫户26户92人）受益。</t>
  </si>
  <si>
    <t>229户999人（其中脱贫户26户92人）受益。</t>
  </si>
  <si>
    <t>周溪乡城口老腊肉原材料产业提升示范基地</t>
  </si>
  <si>
    <t>在大榜村、双龙村等4个村，建设9个生猪标准化规模养殖场，新建3600平方米圈舍，购置170套设施设备，购买种猪50头，年出栏商品猪3600头。</t>
  </si>
  <si>
    <t>大榜村、双龙村等4个村</t>
  </si>
  <si>
    <t>1.财政资金投入到农业企业的补助项目，农业企业持股比例不高于70%，所在村集体经济组织和项目合作农户持股比例不低于30%  2.项目存续期内，持股的集体经济组织及成员以不低于持股金额5%/年、不高于持股金额10%/年的标准，进行保底分红。</t>
  </si>
  <si>
    <t>实行村集体+公司合作经营模式，实行保底分红，带动农户务工增收，优先满足当地农户务工，集体经济组织所投入的股权化改革资金按6%国定分红，利益链接全体股东。</t>
  </si>
  <si>
    <t>新修生猪养殖场2户以上，改扩建1户以上，禁养区关闭搬迁新建1户以上，年出栏商品猪1500头。有效促进生猪保供恢复性生产，保障生猪产业持续稳定发展，增加群众收入，提升群众幸福感、满意度。</t>
  </si>
  <si>
    <t>建设9个生猪标准化规模养殖场，新建3600平方米圈舍，购置170套设施设备，购买种猪50头</t>
  </si>
  <si>
    <t>约80万/村</t>
  </si>
  <si>
    <t>1.项目实施，9户生猪养殖大户规范了养殖行为，有效保护了生态环境。2.项目实施带动了周边农户务工约40人次。</t>
  </si>
  <si>
    <t>受益脱贫人口845人</t>
  </si>
  <si>
    <t>项目经营存续年限≥3年。</t>
  </si>
  <si>
    <t>城口县周溪乡人民政府</t>
  </si>
  <si>
    <t>3148人</t>
  </si>
  <si>
    <t>900人</t>
  </si>
  <si>
    <t>市场主体每年按照财政投入资金的6%-8%实行保底分红</t>
  </si>
  <si>
    <t>吴成太</t>
  </si>
  <si>
    <t>城口县2021年周溪乡食用菌产业扶贫基地项目</t>
  </si>
  <si>
    <t>用于新建满足100万袋香菇菌袋生产的生产线一条，新建50万袋（25亩）香菇养菇棚、出菇棚、烘干房及相关设施设备。</t>
  </si>
  <si>
    <t>龙丰村、双龙村等4个村</t>
  </si>
  <si>
    <t>通过市场“主体＋村集体”模式，村集体每年按投资额度不低于6％获得固定分红。</t>
  </si>
  <si>
    <t>一是市场主体每年按照财政投入（基础设施建设部分不参与分红）100万元的6%给村集体分红，项目存续期3年；
二是市场主体租赁8亩土地，给占地农户支付土地流转费用；
三是项目建成投产后带动周边务工20人次；
四是带动周边脱贫户发展食用菌，提供技术指导和菌袋，按照5元/斤的价格订单收购；</t>
  </si>
  <si>
    <t>完成双龙、龙丰、大榜、青坪4个村5万平方米食用菌大棚的配套设施设备建设</t>
  </si>
  <si>
    <t>约100万元/村</t>
  </si>
  <si>
    <t>1.市场主体每年给予龙丰村集体经济组织租赁费用约24万元，增加集体经济组织收入。2.市场主体流转集体经济组织土地费用2.5万元，增加集体经济组织收益。3.集体经济组织带动农户务工20人。4.集体经济组织补助农户自愿交回承包地资金约57万元，增加农户的收益。</t>
  </si>
  <si>
    <t>受益困难人口1043</t>
  </si>
  <si>
    <t>政策持续年限5年</t>
  </si>
  <si>
    <t>群众满意度大于等于95%</t>
  </si>
  <si>
    <t>城口县2021年双河乡食用菌产业提升示范基地项目</t>
  </si>
  <si>
    <t>在全乡9个村通过集中规模连片和分散的方式建设食用菌出菇大棚50亩，种植食用菌100万袋；在竹园村建设食用菌股权化改革项目（项目在2020年已经建设完成，申请财政资金200万元，2020年已经用到户产业资金支付68万元）。直接带动农户200户，间接带动农户150户，</t>
  </si>
  <si>
    <t>双河乡各村</t>
  </si>
  <si>
    <t>通过产业发展，提升群众内生动力，提高群众收入</t>
  </si>
  <si>
    <t>通过基地和带动农户参与的方式发展食用菌种植100万袋</t>
  </si>
  <si>
    <t>约35万元/村</t>
  </si>
  <si>
    <t>通过务工、土地流转、固定分红、产业发展扥方式带动农户增收，全年带动总收益约为70万元</t>
  </si>
  <si>
    <t>通过产业发展，带动群众增收</t>
  </si>
  <si>
    <t>受益群众满意度≥90%</t>
  </si>
  <si>
    <t>全乡参与食用菌产业发展的村及农户民</t>
  </si>
  <si>
    <t>城扶组办发〔2021〕16号、城扶贫发〔2021〕3号</t>
  </si>
  <si>
    <t>城口县2021年双河乡食用菌基地配套基础设施建设</t>
  </si>
  <si>
    <t>天星村4组食用菌基地基础新建产业路450米，宽3.5米；生产机耕道800米，宽2米；食用菌大棚排水沟4000米。便桥一座，产业用水水池一座，管道铺设3公里。</t>
  </si>
  <si>
    <t>城口县双河乡天星村4组</t>
  </si>
  <si>
    <t>带动368户发展产业</t>
  </si>
  <si>
    <t>1020人参与项目实施过程中施工质量和资金使用的监督等。通过发展产业，带动1020人其中脱贫户324人发展产业。</t>
  </si>
  <si>
    <t>建设成本≥160万</t>
  </si>
  <si>
    <t>受益脱贫户324人</t>
  </si>
  <si>
    <t>城口县2021年沿河乡食用菌产业提升示范基地</t>
  </si>
  <si>
    <t>在联坪村、文丰村等2个村发展香菇，进行出菇管理70万袋，新建生产大棚30亩，直接带动农户558户1683人户。</t>
  </si>
  <si>
    <t>联坪村
文丰村等村</t>
  </si>
  <si>
    <t>项目建成后能够有效的带动两个村食用菌基地的产业发展，带动周边农户致富增收，助推乡村振兴。</t>
  </si>
  <si>
    <t>在项目实施过程中两个村的村级义务监督员参与项目施工过程中的施工质量和资金使用监督，全体村民对项目实施进度和资金支付情况通过村级项目实施公示进行监督，</t>
  </si>
  <si>
    <t>沿河乡联坪村、文丰村食用菌产业基地种植使用菌70万袋，新建食用菌出菇大棚30亩，</t>
  </si>
  <si>
    <t>种植使用菌70万袋，新建食用菌出菇大棚30亩.</t>
  </si>
  <si>
    <t>实际补助标准按照县级标准进行补助</t>
  </si>
  <si>
    <t>在项目建设过程中能够带动农户（含脱贫户）发展食用菌产业，实现产业增收，预计户均增收500-800元。</t>
  </si>
  <si>
    <t>提升全乡食用菌产业发展水平</t>
  </si>
  <si>
    <t>直接受益户558户1683人，其中脱贫户115户491人</t>
  </si>
  <si>
    <t>城口县2021年沿河乡茶叶产业提升示范基地项目</t>
  </si>
  <si>
    <t>在柏树村、红岩村等6个村发展茶叶，新建茶叶基地650亩，改造老茶园800亩，新建设智能化茶叶加工生产线1条，直接带动农户189户662人，其中脱贫户94户329人。</t>
  </si>
  <si>
    <t>沿河乡各村</t>
  </si>
  <si>
    <t>帮助农户实现茶产业增收</t>
  </si>
  <si>
    <t>围绕全县茶产业行动计划，支持全乡专业合作社在红岩村、柏树村、迎红村相对集中连片地块新建茶叶基地650亩，新建茶园按照1500元/亩进行补助（实际补助标准按照县级补助标准执行）</t>
  </si>
  <si>
    <t>新建茶叶基地650亩、老茶园改造800亩。</t>
  </si>
  <si>
    <t>在项目建设过程中能够带动农户（含脱贫户）发展茶产业，实现产业增收，预计整个项目实施过程中户均增收800-1000元。</t>
  </si>
  <si>
    <t>提升全乡茶产业发展水平</t>
  </si>
  <si>
    <t>189户662人，其中脱贫户94户329人</t>
  </si>
  <si>
    <t>城口县2021年左岚乡食用菌产业提升示范基地</t>
  </si>
  <si>
    <t>在幸福村、大坝村、齐心村、东风村、左岸村、胜利村村6个村发展香菇，进行出菇管理100万袋，新建生产大棚50亩，直接带动农户400余户，间接带动农户1700余户。</t>
  </si>
  <si>
    <t>在全乡各村鼓励农户发展食用菌产业不低于100万袋，菌棚不低于50亩</t>
  </si>
  <si>
    <t>贫困人口获得分红资金，增加家庭收入，户均增收100元以上。</t>
  </si>
  <si>
    <t>鸡鸣乡城口山地鸡产业提升示范基地</t>
  </si>
  <si>
    <t>发展山地鸡养殖30000羽，每只鸡苗补助8元</t>
  </si>
  <si>
    <t>城口县鸡鸣乡</t>
  </si>
  <si>
    <t>每户平均增收5000元</t>
  </si>
  <si>
    <t>群众增产增收</t>
  </si>
  <si>
    <t>发展山地鸡养殖30000羽</t>
  </si>
  <si>
    <t>带动11户农户增产增收，户均增收10000元</t>
  </si>
  <si>
    <t>受益11户38人</t>
  </si>
  <si>
    <t>城口县鸡鸣乡人民政府</t>
  </si>
  <si>
    <t>11户38人</t>
  </si>
  <si>
    <t>任均</t>
  </si>
  <si>
    <t>城口县2021年鸡鸣乡食用菌产业提升示范基地</t>
  </si>
  <si>
    <t>每户平均增收10000元</t>
  </si>
  <si>
    <t>发展食用菌60万袋</t>
  </si>
  <si>
    <t>发展食用菌60万袋，每袋菌袋补助0.5元</t>
  </si>
  <si>
    <t>带动44户农户增产增收，户均增收11000元</t>
  </si>
  <si>
    <t>受益44户202人</t>
  </si>
  <si>
    <t>44户202人</t>
  </si>
  <si>
    <t>城口县厚坪乡2021年白鹤村生猪加工房附属设施建设项目</t>
  </si>
  <si>
    <t>在白鹤村生猪初加工房新建附属设施500米</t>
  </si>
  <si>
    <t>白鹤村一社榨房田坪</t>
  </si>
  <si>
    <t>项目实施可助推我村产业发展，提高群众满意度</t>
  </si>
  <si>
    <t>约1000/米</t>
  </si>
  <si>
    <t>受益脱贫人口数40人脱贫人口受益</t>
  </si>
  <si>
    <t>224人脱贫人口受益</t>
  </si>
  <si>
    <t>城口县2021年高标准农田建设项目</t>
  </si>
  <si>
    <t>新建高标准农田8000亩</t>
  </si>
  <si>
    <t>城口县修齐镇、高燕镇</t>
  </si>
  <si>
    <t>提升粮食产能，保障耕地红线</t>
  </si>
  <si>
    <t>约1500元/亩</t>
  </si>
  <si>
    <t>实现农田增产农户增收</t>
  </si>
  <si>
    <t>通过实施该项目，进一步保障国家粮食安全，加快补齐农田基础设施短板，提升粮食产能</t>
  </si>
  <si>
    <t>维修使用年限≥15年。</t>
  </si>
  <si>
    <t>303户1223人</t>
  </si>
  <si>
    <t>71户291人</t>
  </si>
  <si>
    <t>邓合</t>
  </si>
  <si>
    <t>城财发〔2021〕269号</t>
  </si>
  <si>
    <t>重庆市受污染耕地安全利用示范（城口县）项目</t>
  </si>
  <si>
    <t>建设农用地安全利用示范片3100亩，总结形成易推广、效果好的安全利用技术。</t>
  </si>
  <si>
    <t>建立不低于3000亩的安全利用示范片，落实和展示受污染耕地安全利用技术措施，确保农产品检测合格率达到90%以上。</t>
  </si>
  <si>
    <t>北屏乡项目覆盖农户</t>
  </si>
  <si>
    <t>建设农用地安全利用示范片3100亩，提高农产品的品质及食用安全性。</t>
  </si>
  <si>
    <t>建设农用地安全利用示范片3100亩</t>
  </si>
  <si>
    <t>实施面积≥3000亩，农产品检测合格率≥90%</t>
  </si>
  <si>
    <t>改善耕地环境质量，提升农产品品质，减少农户部分农业投入品购买成本</t>
  </si>
  <si>
    <t>改善作物种植环境，保障农产品安全</t>
  </si>
  <si>
    <t>满意度80%</t>
  </si>
  <si>
    <t>城口县2021年农村户厕改造项目</t>
  </si>
  <si>
    <t>改造提升1000户农村卫生厕所,按照1000元/户补助，农村户厕改造补助资金100万元。</t>
  </si>
  <si>
    <t>实行“先建后补、以奖代补”的方式，对于当年完成改厕任务并通过验收的农户，每户奖补1000元。</t>
  </si>
  <si>
    <t>纳入今年厕所改造对象的农户</t>
  </si>
  <si>
    <t>改造提升1000户农村卫生厕所,改善农户人居环境</t>
  </si>
  <si>
    <t>改造提升1000户农村卫生厕所</t>
  </si>
  <si>
    <t>乡镇自查验收合格率≥95%。</t>
  </si>
  <si>
    <t>1000元/户</t>
  </si>
  <si>
    <t>减少群众改厕支出100万元</t>
  </si>
  <si>
    <t>提高卫生厕所普及率，改善农村人居环境</t>
  </si>
  <si>
    <t>各乡镇人民政府</t>
  </si>
  <si>
    <t>农产品加工企业初加工设施设备建设补贴</t>
  </si>
  <si>
    <t>对2020年10月1日到2021年9月30日期间已建成的农产品清洗、分拣、包装、腌制、储藏、冷链（冷藏运输车除外）、保鲜、烘干、切割等设施设备的规模以下农产品加工企业进行补贴。规模以上农产品加工企业不纳入支持范围。初加工设施设备项目应符合土地利用规划，并办理了用地手续。</t>
  </si>
  <si>
    <t>1.补助符合政策的初加工企业数量在1个以上；2.按照初加工设施设备投入额的30%以内予以补助，单个项目最高不超过20万元；3.符合农产品初加工资金的使用范围和条件，补助合格率≥80%；4.2021年8月1日前拨付到初加工企业，补助资金及时到位率达100%；5.通过各种渠道让初加工企业都知晓该政策，补助政策知晓率≥80%。</t>
  </si>
  <si>
    <t>.补助符合政策的初加工企业数量在1个以上</t>
  </si>
  <si>
    <t>带动农户50人及以上。</t>
  </si>
  <si>
    <t>完成1家及以上农产品加工企业初加工设施设备补贴</t>
  </si>
  <si>
    <t>通过农产品初加工设施设备补贴降低加工企业投入成本30%</t>
  </si>
  <si>
    <t>通过农产品加工企业带动农户务工就业及收购农产品加工，促进农户增收；提升农产品加工企业产值10%</t>
  </si>
  <si>
    <t>群众满意度≥90%</t>
  </si>
  <si>
    <t>支持农民合作社规范提升</t>
  </si>
  <si>
    <t>规范发展国家级示范社≥1个，市级示范社≥8个</t>
  </si>
  <si>
    <t>扶持发展农民专业合作社38个</t>
  </si>
  <si>
    <t>规范农民合作社发展，</t>
  </si>
  <si>
    <t>以点带面，促进全县农民合作社规范发展，项目验收合格率100%</t>
  </si>
  <si>
    <t>支持规范建设农民合作社25个，成本控制在预算范围内</t>
  </si>
  <si>
    <t>通过发展 产业，促进农民增收</t>
  </si>
  <si>
    <t>带动30户900人以上发展产业促进增收</t>
  </si>
  <si>
    <t>带动900个以上。</t>
  </si>
  <si>
    <t>张宇</t>
  </si>
  <si>
    <t>家庭农场规范发展项目</t>
  </si>
  <si>
    <t>规范发展县级示范场≥50个</t>
  </si>
  <si>
    <t>扶持发展家庭农场50个</t>
  </si>
  <si>
    <t>规范家庭农场发展，培育发展新型经营主体</t>
  </si>
  <si>
    <t>扶持发展家庭农场50个，发展新型经营主体</t>
  </si>
  <si>
    <t>以点带面，促进全县家庭农场规范发展，项目验收合格率100%</t>
  </si>
  <si>
    <t>支持规范发展家庭农场25个，成本控制在预算范围内</t>
  </si>
  <si>
    <t>发展25个产业大户发展农业产业，带动周边群众增收</t>
  </si>
  <si>
    <t>带动100人以上。</t>
  </si>
  <si>
    <t>村级集体经济发展项目</t>
  </si>
  <si>
    <t>扶持11个村级集体经济发展，资金安排到相关乡镇</t>
  </si>
  <si>
    <t>扶持11个村级集体经济发展</t>
  </si>
  <si>
    <t>发展壮大11个集体经济组织，拓宽济收益渠道，为成员增收，同时为其他集体经济组织发展提供借鉴。</t>
  </si>
  <si>
    <t>扶持发展壮大11个集体经济组织，拓宽经济收益渠道，为成员增收</t>
  </si>
  <si>
    <t>促进全县190个集体经济组织规范建设，项目验收合格率100%。</t>
  </si>
  <si>
    <t>支持190个村集体经济组织规范发展，成本控制在预算范围内</t>
  </si>
  <si>
    <t>管好用活全县190个村集体4.03亿经营性资金资产。</t>
  </si>
  <si>
    <t>项目使用年限≥1年</t>
  </si>
  <si>
    <t>管好190个村22万集体经济组织成员资源资产。</t>
  </si>
  <si>
    <t>城口县2021年社会化服务项目</t>
  </si>
  <si>
    <t>马铃薯病虫害统防统治服务面积6万亩,衰老茶树更新修剪枝叶0.7万亩。</t>
  </si>
  <si>
    <t>1.马铃薯病虫害统防统治。在县内部分乡镇实施马铃薯社会化服务6万亩，主要实施环节为马铃薯晚疫病统防统治，施药防治3次。2.衰老茶树更新。在县内部分乡镇实施衰老茶树更新社会化服务修剪枝叶0.7万亩。</t>
  </si>
  <si>
    <t>承接社会化服务项目的村集体经济组织及其成员增收</t>
  </si>
  <si>
    <t>加强农业生产社会化服务，促进农业服务规模化，有利于推动我县现代农业发展，有利于推动山地特色高效农业高质量发展，降低生产成本增加农民收入。</t>
  </si>
  <si>
    <t>减少马铃薯晚疫病发病几率，项目验收合格率100%。</t>
  </si>
  <si>
    <t>100万/亩</t>
  </si>
  <si>
    <t>支持农户做好马铃薯晚疫病防治，促进农户增收。</t>
  </si>
  <si>
    <t>生猪现场会及检查站资金</t>
  </si>
  <si>
    <t>全县生猪现场会会务支出及非洲猪瘟临时检查站支出（补充具体建设内容和规模、标准）</t>
  </si>
  <si>
    <t>示范带动全县生猪养殖，提升全县生猪养殖技术水平，促进厚坪乡动物疫病防控，提高养殖生物安全和公共卫生安全。</t>
  </si>
  <si>
    <t>通过示范带动，提高生猪科学养殖技术水平，增加养殖效益，减少疫病风险，提升生物安全防控水平。</t>
  </si>
  <si>
    <t>完成生猪保供任务，助推生猪产业持续健康发展</t>
  </si>
  <si>
    <t>完成市上下达生猪保供任务。</t>
  </si>
  <si>
    <t>提升生猪养殖规范化水平，促进科学养殖，项目验收合格率100%。</t>
  </si>
  <si>
    <t>通过现场参观学习，提升全县生猪规模养殖场标准化、规范化程度，提高生猪养殖技术水平，降低劳动成本，每年为猪场节约成本5000元</t>
  </si>
  <si>
    <t>示范带动全县生猪标准化、规范化养殖。</t>
  </si>
  <si>
    <t>推进以为城口老腊肉提供原材料的生猪产业持续发展，增加养殖户收入。项目使用年限**年,正常运行率*%。</t>
  </si>
  <si>
    <t>20000人</t>
  </si>
  <si>
    <t>100户</t>
  </si>
  <si>
    <t>尹华山</t>
  </si>
  <si>
    <t>城口县2021年生猪调出大县奖励资金项目</t>
  </si>
  <si>
    <t>生猪生产环节的圈舍改造、良种引进、污粪处理、防疫、保险，以及流通加工环节的冷链物流、仓储、加工设施设备等方面的支出。</t>
  </si>
  <si>
    <t>一是产出指标的数量指标：“菜篮子”考核猪肉产量稳定≧95%，猪肉自给率≧100%，完成生猪生产产能恢复目标任务11万头。产出指标的时效指标：年度资金执行率≧90%。二是效益指标的社会效益指标：资金使用无重大违规违纪。三是满意度指标的服务对象满意度指标：服务对象满意度≧95%。</t>
  </si>
  <si>
    <t>群众可以通过务工获得收益；可以通过出售商品猪、种猪获得收益；</t>
  </si>
  <si>
    <t>生猪生产基本恢复到常年水平，促进转型升级，推进畜牧业高质量发展</t>
  </si>
  <si>
    <t>“菜篮子”考核猪肉产量稳定≧95%，猪肉自给率≧100%，完成生猪生产产能恢复目标任务11万头。</t>
  </si>
  <si>
    <t>完成生猪生产产能恢复目标任务11万头，促进养殖户产业增收</t>
  </si>
  <si>
    <t>资金使用无重大违规违纪。</t>
  </si>
  <si>
    <t>双河检查站建设资金</t>
  </si>
  <si>
    <t>城万快速公路双河动物卫生监督检查站建设（补充具体建设内容和规模、标准）</t>
  </si>
  <si>
    <t>双河乡柳河村</t>
  </si>
  <si>
    <t>可有效提高指定道口动物卫生监督检查站的“堵疫”能力，达到标准化建设要求，做到对途经城万快速公路进入我市的动物及其产品查证验物率100%；对拦截市外动物疫情和病害产品处置率100%，进一步完善全市动物防疫屏障体系。</t>
  </si>
  <si>
    <t>对途经城万快速公路入市动物及其产品的运输车辆，严格实施监督检查和车辆消毒等，可有效防止外疫传入，提高肉食品安全，促进畜牧业健康发展。为批量开展畜禽产品屠宰、加工生产提供合格原料，为发展畜牧生产提供安全优良品种，不断提升全市畜牧生产综合实力；提升外疫的防堵能力，有效拦截外疫，降低病源直接传播和病源的面源污染，确保我市重大动物疫情稳定和畜产品质量安全，维护社会和谐稳定。</t>
  </si>
  <si>
    <t>不断提升全市畜牧生产综合实力；提升外疫的防堵能力，有效拦截外疫，降低病源直接传播和病源的面源污染，确保我市重大动物疫情稳定和畜产品质量安全，维护社会和谐稳定。</t>
  </si>
  <si>
    <t>做到对途经城万快速公路进入我市的动物及其产品查证验物率100%；对拦截市外动物疫情和病害产品处置率100%。</t>
  </si>
  <si>
    <t>促进全县不发生区域性重大动物疫病，项目验收合格率100%</t>
  </si>
  <si>
    <t>实现财政投资80万元</t>
  </si>
  <si>
    <t>提升外疫的防堵能力，有效拦截外疫，降低病源直接传播和病源的面源污染</t>
  </si>
  <si>
    <t>确保我市重大动物疫情稳定和畜产品质量安全，维护社会和谐稳定。</t>
  </si>
  <si>
    <t>全县畜禽养殖场户</t>
  </si>
  <si>
    <t>全县脱贫养殖户</t>
  </si>
  <si>
    <t>支持集体经济组织资产价值化</t>
  </si>
  <si>
    <t>收储集体建设用地42亩</t>
  </si>
  <si>
    <t>收储闲置校舍，在全县范围内收储闲置校舍形成的建设用地42亩，增加集体经济组织收入，带动农民增收。</t>
  </si>
  <si>
    <t>通过收储闲置校舍，增加集体经济组织收入，带动农民增收。</t>
  </si>
  <si>
    <t>增加村集体经济组织收益，促进农民增收</t>
  </si>
  <si>
    <t>促进集体资源价值化，项目验收合格率100%</t>
  </si>
  <si>
    <t>促进190个村集体经济组织发展</t>
  </si>
  <si>
    <t>盘活利用好190个村17亿元资源型资产，促进集体经济组织发展</t>
  </si>
  <si>
    <t>确保全县集体经济组织持续健康发展</t>
  </si>
  <si>
    <t>190个村22万集体经济组织成员</t>
  </si>
  <si>
    <t xml:space="preserve">否 </t>
  </si>
  <si>
    <t>三品功能食品研究院科技项目</t>
  </si>
  <si>
    <t>1.城口县两种两养农副产品价值发掘及营养功能因子研究；2.大巴山（城口县）高品质富锌牛肉功能食品开发；3.虹鳟鱼加工关键技术研究及功能性食品开发；4.香菇多糖调味品开发；5.功能性月母子鸡开发；6.打造高品质城口老腊肉。</t>
  </si>
  <si>
    <t>建立城口县农副产品大数据库，发掘城口优质功能性农副产品。</t>
  </si>
  <si>
    <t>研究院+企业+农户（脱贫户）</t>
  </si>
  <si>
    <t>完成年度目标任务研究课题的结题，延长产业链条，提高产品抗风险能力，促进企业可持续发展。</t>
  </si>
  <si>
    <t>降低了企业研发成本80%，延长了企业产品价值链，提高产品抗风险能力。</t>
  </si>
  <si>
    <t>提升农副产品附加值40%</t>
  </si>
  <si>
    <t>提高了城口农副产品的营养价值和商业价值</t>
  </si>
  <si>
    <t>通过企业间接带动农户100余户</t>
  </si>
  <si>
    <t>通过企业务工、收购农副产品带动60余户。</t>
  </si>
  <si>
    <t>城口县双河乡余坪村红色美丽村庄建设项目</t>
  </si>
  <si>
    <t>1.将原有旅游公路部分地方进行拓宽。2.打造中药材基地一个。3.对当地原有大巴山森林人家及民宿进行提档升级。4.解决城万红军指挥部旧址及双河乡余坪村四社刘家院子旅游停车场建设问题，建设生态停车场占地800㎡停车场一座，约40个停车位。5.打造城口县双河乡余坪村红色纪念馆及周边居民空间功能与外立面打造。6.打造城口县双河乡余坪村红色阵地，将原有余坪村支部活动室约240平米进行改造。</t>
  </si>
  <si>
    <t>双河乡余坪村</t>
  </si>
  <si>
    <t>带动360户发展产业</t>
  </si>
  <si>
    <t>1103人参与项目实施过程中施工质量和资金使用的监督等。通过发展产业，带动1103人其中脱贫户319人发展产业。</t>
  </si>
  <si>
    <t>1.将原有旅游公路部分地方进行拓宽。2.解决城万红军指挥部旧址及双河乡余坪村四社刘家院子旅游停车场建设问题，建设生态停车场占地800㎡停车场一座，约40个停车位。3.打造城口县双河乡余坪村红色纪念馆及周边居民空间功能与外立面打造。</t>
  </si>
  <si>
    <t>建设成本≥400万</t>
  </si>
  <si>
    <t>受益脱贫户319人</t>
  </si>
  <si>
    <t>城口县委组织部、城口县农业农村委</t>
  </si>
  <si>
    <t>城口县2021年电商扶贫及消费扶贫项目</t>
  </si>
  <si>
    <t>主要用于电商扶贫示范站点建设补贴、电商扶贫培训、消费扶贫专区专柜专店建设、消费扶贫补贴、电商扶贫示范乡镇、示范村建设等方面。</t>
  </si>
  <si>
    <t>通过消费扶贫，将我县农特产品销得出、销的远，销的快</t>
  </si>
  <si>
    <t>群众参与务工，销售脱贫户农特产品，带动脱贫户发展产业，吸纳脱贫户就业</t>
  </si>
  <si>
    <t>主要通过消费扶贫专区专柜专店建设、消费扶贫补贴、展示展销等，促进我县农特产品销售6000万元以上，受益人口2000人，将我县农特产品销得出、销的远，销的快。</t>
  </si>
  <si>
    <t>全县农户</t>
  </si>
  <si>
    <t>项目验收合格率100%。</t>
  </si>
  <si>
    <t>项目完成率100%</t>
  </si>
  <si>
    <t>投资控制在概算范围内</t>
  </si>
  <si>
    <t>帮助农户销售农特产品</t>
  </si>
  <si>
    <t>受益人口2000人</t>
  </si>
  <si>
    <t>受益人口满意度≧95%</t>
  </si>
  <si>
    <t>城口县商务委</t>
  </si>
  <si>
    <t>脱贫人口2000人</t>
  </si>
  <si>
    <t>李海军</t>
  </si>
  <si>
    <t>城口县2021年鸡鸣乡电商扶贫产业项目</t>
  </si>
  <si>
    <t>打造鸡鸣乡乡村振兴电商扶贫产业示范基地，涵盖电商扶贫产业公共服务中心、特色农产品溯源展示服务中心，电商物流分拨中心等</t>
  </si>
  <si>
    <t>实现销售收入2000万元以上，带动农户稳定增收，培育15个电商站点。</t>
  </si>
  <si>
    <t>带动地方农特产发展，初期预计第一年销售额不低于1000万元，带动100余户村民从事农产品生产，户均增入不低于3000元。</t>
  </si>
  <si>
    <t>培育15个电商站点</t>
  </si>
  <si>
    <t>成本控制在预算范围内</t>
  </si>
  <si>
    <t>带动农户稳定增收</t>
  </si>
  <si>
    <t>受益人口60人</t>
  </si>
  <si>
    <t>受益人口满意度≥98%</t>
  </si>
  <si>
    <t>受益全乡5556人</t>
  </si>
  <si>
    <t>城口县2021年大巴山森林人家融资担保贷款贴息项目</t>
  </si>
  <si>
    <t>扶贫小额贷款贴息</t>
  </si>
  <si>
    <t>用于发展乡村旅游产业大巴山森林人家新建、改建、运营融资贷款贴息</t>
  </si>
  <si>
    <t>全县25个乡镇街道</t>
  </si>
  <si>
    <t>农户稳定增收，带动农民就业，撬动社会投资，发展大巴山森林人家促进乡村旅游发展。</t>
  </si>
  <si>
    <t>农户业主直接增收，带动农民就业。</t>
  </si>
  <si>
    <t>滚动放贷，为新建、改建、运营大巴山森林人家融资并贴息贴保，撬动社会资本发展大巴山森林人家，促进农民稳定增收</t>
  </si>
  <si>
    <t>不定，总额控制在1000万元之内</t>
  </si>
  <si>
    <t>控制在1000万之内</t>
  </si>
  <si>
    <t>推进森林人家发展和提档升级，服务乡村旅游发展。</t>
  </si>
  <si>
    <t>带动就业</t>
  </si>
  <si>
    <t>可持续</t>
  </si>
  <si>
    <t>受益农户满意度≥98%</t>
  </si>
  <si>
    <t>10000人</t>
  </si>
  <si>
    <t>1000人</t>
  </si>
  <si>
    <t>毕飞</t>
  </si>
  <si>
    <t>城口县2021年东安镇兴田村2、3、4社人居环境整治项目</t>
  </si>
  <si>
    <t>新修公路3.5公里、改建公路2.7公里相关配套设施，亢河两侧河堤建设，河道清淤疏浚，安装路灯300盏，新建公共厕所2个，设置可回收垃圾桶200个。</t>
  </si>
  <si>
    <t>东安镇兴田村</t>
  </si>
  <si>
    <t>解决626人的的交通不便和改善人居环境</t>
  </si>
  <si>
    <t>脱贫人口直接参与改善交通和人居环境</t>
  </si>
  <si>
    <t>通过新修公路3.5公里、改建公路2.7公里相关配套设施，亢河两侧河堤建设，河道清淤疏浚，安装路灯300盏，新建公共厕所2个，设置可回收垃圾桶200个，受益覆盖626人（其中66人脱贫人口），解决交通不便、改善人居环境，提升群众幸福感</t>
  </si>
  <si>
    <t>新修公路3.5公里、改建公路2.7公里相关配套设施，亢河两侧河堤建设，河道清淤疏浚，安装路灯300盏，新建公共厕所2个，设置可回收垃圾桶200个</t>
  </si>
  <si>
    <t>受益人口交通条件改善，降低生产生活成本</t>
  </si>
  <si>
    <t>受益脱贫人口数66人脱贫人口受益</t>
  </si>
  <si>
    <t>城口县文化旅游委</t>
  </si>
  <si>
    <t>大巴山旅投公司</t>
  </si>
  <si>
    <t>626人（其中脱贫人口66人）受益</t>
  </si>
  <si>
    <t>王连海</t>
  </si>
  <si>
    <t>138
9249422</t>
  </si>
  <si>
    <t>城口县2021年鲁渝协作乡村振兴示范村乡村旅游扶贫项目</t>
  </si>
  <si>
    <t>临沂市帮扶乡村旅游扶贫产业试点项目，开展项目推进、建设等各项工作。</t>
  </si>
  <si>
    <t>北屏乡松柏村</t>
  </si>
  <si>
    <t>促进乡村旅游发展，增加群众收入</t>
  </si>
  <si>
    <t>9户40余人余贫困群众受益（填写欠妥，应填具体工程量）</t>
  </si>
  <si>
    <t>带动群众增收3000元</t>
  </si>
  <si>
    <t>受益脱贫人口数5000人脱贫人口受益</t>
  </si>
  <si>
    <t>9户40余人</t>
  </si>
  <si>
    <t>城口县亢谷生态旅游示范区（四方碑片区）</t>
  </si>
  <si>
    <t>亢谷生态旅旅游示范区规划区呈带状形态，东西长约 10km，南北宽约 0.5-1.8km，基本以亢河两侧空间区域为规划范围，最低海拔1290米，最高海拔1931米，其总规划面积为 600公顷，建设用地面积为50.31 公顷。2021年拟改扩建旅游公路1.2公里，河道景观绿化，配套完善引导牌、导览图、安全警示标识牌景区标识系统等旅游基础设施，改善乡村旅游示范区条件。</t>
  </si>
  <si>
    <t>改善全镇9村1社区3200户农户乡村旅游示范区发展条件，解决年自驾游客量约4.5万人的交通进入问题，实现旅游收入约5000万元，提供200余个就业岗位。</t>
  </si>
  <si>
    <t>贫困群众直接参与增加村民收入，提高生活水平</t>
  </si>
  <si>
    <t>全镇9村1社区3200户农户</t>
  </si>
  <si>
    <t>实现旅游收入约5000万元</t>
  </si>
  <si>
    <t>全镇9村1社区3200户农户受益</t>
  </si>
  <si>
    <t>1389
249422</t>
  </si>
  <si>
    <t>城口县亢家寨旅游基础设施建设项目</t>
  </si>
  <si>
    <t>亢家寨旅游基础设施建设项目是完善对亢家寨景区旅游基础配套设施，于2020年开始实施，可研总投资11218万元，已经完成智慧旅游系统、景区文化景观、8个旅游厕所及服务补给点的建设，2021年拟续建景区引导牌、导览图、安全警示标识牌景区标识系统、景区休息平台、观景平台、公共卫生间、医疗及救助服务站点、小卖部、分类垃圾箱等服务设施。</t>
  </si>
  <si>
    <t>改善全镇9村1社区3200户农户完善景区旅游基础配套设施，促进旅游发展，为约10万游客（年均）提供旅游配套服务，实现旅游收入1亿元，受益全镇9村1社区3200户农户，提供1500人就业岗位。</t>
  </si>
  <si>
    <t>约400万元/村</t>
  </si>
  <si>
    <t>实现旅游收入1亿元</t>
  </si>
  <si>
    <t>城口县东安镇兴田村乡村旅游配套基础设施项目</t>
  </si>
  <si>
    <t>拟新建河堤300米，维修改造公共厕所2个，改建风雨凉亭2座，安装路灯300盏，设置分类垃圾箱、完善引导牌、安全警示标识牌景区标识系统。</t>
  </si>
  <si>
    <t>促进乡村旅游发展，带动15户森林人家产业发展，提供50个就业岗位，满足3000余人长宿度假游客休闲游乐设施，实现旅游收入约2000万元。</t>
  </si>
  <si>
    <t>群众积极参与项目监督与管理，项目实施期间参与务工，建成后，积极发展大巴山森林人家，增加收入。</t>
  </si>
  <si>
    <t>提升基础实施，带动村内乡村旅游发展，促进农户增收</t>
  </si>
  <si>
    <t>受益脱贫户21户79人</t>
  </si>
  <si>
    <t>城口县2021年东安镇德安村乡村旅游扶贫配套设施项目</t>
  </si>
  <si>
    <t>乡村旅游扶贫集群片区产业步道300米,观光农业等乡村旅游扶贫产业配套设施建设。</t>
  </si>
  <si>
    <t>城口县东安镇德安村6组</t>
  </si>
  <si>
    <t>以点辐射德安村，带动村内乡村旅游发展。</t>
  </si>
  <si>
    <t>乡村旅游扶贫集群片区产业步道、观光农业等乡村旅游扶贫产业配套设施建设。</t>
  </si>
  <si>
    <t>乡村旅游扶贫集群片区产业步道300米</t>
  </si>
  <si>
    <t>一是直接带动5户农户（其中脱贫户2户）直接经营大巴山森林人家；二是对其他的农户，通过销售农产品，间接带动农户增收三是以点辐射德安村，带动村内乡村旅游发展，促进农户增收。</t>
  </si>
  <si>
    <t>受益贫户56户214人。</t>
  </si>
  <si>
    <t>城口县2021年健康扶贫项目</t>
  </si>
  <si>
    <t>健康扶贫</t>
  </si>
  <si>
    <t>接受医疗救助</t>
  </si>
  <si>
    <t>用于2020-2021年脱贫人口临时医疗救助、健康医疗救助等</t>
  </si>
  <si>
    <t>实施脱贫户、临界户等特殊困难群众临时医疗救助，对20000余人次实施医疗救助，切实减轻家庭负担</t>
  </si>
  <si>
    <t>实施脱贫户、临界户等特殊困难群众临时医疗救助，切实减轻20000余人次贫困群众家庭负担。贫困群众直接参与项目选择、实施、监督、管理。</t>
  </si>
  <si>
    <t>通过实施健康扶贫特别救助政策，对近20000余人次脱贫人口进行医救助。</t>
  </si>
  <si>
    <t>对脱贫户、临界户等特殊困难群众进行医疗救助近20000余人次</t>
  </si>
  <si>
    <t>脱贫户、临界户等特殊困难群众临时医疗救助，确保自付费用比例控制在20%以内。</t>
  </si>
  <si>
    <t>对自付费用超过5000元的对象给予一次性二次救助；矽肺病患者按照一期200元/人、二期300元/人、三期500元/人救助，重特大疾病及慢病按支出比例进行救助。</t>
  </si>
  <si>
    <t>减轻全县脱贫户20000余人次家庭医药费用支出850万元。</t>
  </si>
  <si>
    <t>受益脱贫人口数≥20000人次</t>
  </si>
  <si>
    <t>城口县卫生健康委</t>
  </si>
  <si>
    <t>脱贫户20000余人次</t>
  </si>
  <si>
    <t>毛国安</t>
  </si>
  <si>
    <t>用于脱贫人口、边缘易致贫人口临时医疗救助、健康医疗托底救助等</t>
  </si>
  <si>
    <t>城口县葛城街道庙垭村等25个乡镇街道</t>
  </si>
  <si>
    <t>实施医疗健康扶贫，切实减轻脱贫户家庭负担</t>
  </si>
  <si>
    <t>实施医疗健康扶贫，切实减轻脱贫户家庭负担。贫困群众直接参与项目选择、实施、监督、管理。</t>
  </si>
  <si>
    <t>全县脱贫户1167户4461人</t>
  </si>
  <si>
    <t>保障脱贫户患者在定点医疗机构住院医药费用自付不超过10%，门诊慢性病及重大疾病自付医药费用不超过20%。</t>
  </si>
  <si>
    <t>县内医疗救助一站式结算率100%</t>
  </si>
  <si>
    <t>降低医疗成本500元/人</t>
  </si>
  <si>
    <t>减少贫困人口医疗费用支出：500元/人）</t>
  </si>
  <si>
    <t>受益脱贫人口数全县脱贫户1167户4461人</t>
  </si>
  <si>
    <t>城口县2021年特殊困难群众临时医疗救助项目</t>
  </si>
  <si>
    <t>用于脱贫户、监测户等特殊困难群体临时医疗救助，解决因病致贫因病返贫问题。</t>
  </si>
  <si>
    <t>实施脱贫户、临界户等特殊困难群众临时医疗救助，切实减轻家庭负担</t>
  </si>
  <si>
    <t>实施脱贫户、临界户等特殊困难群众临时医疗救助，切实减轻家庭负担。贫困群众直接参与项目选择、实施、监督、管理。</t>
  </si>
  <si>
    <t>脱贫户、临界户等特殊困难群众</t>
  </si>
  <si>
    <t>减轻全县脱贫户5001人,临界户204人家庭医药费用负担。</t>
  </si>
  <si>
    <t>受益脱贫人口数≥5205人</t>
  </si>
  <si>
    <t>政策持续年限2年</t>
  </si>
  <si>
    <t>城口县2021年尘肺病人医疗救助项目</t>
  </si>
  <si>
    <t>用于全县3883名尘肺病患者医疗救助，减轻家庭负担。</t>
  </si>
  <si>
    <t>城口县葛城街道庙垭村等25个乡镇街道205个行政村（社区）</t>
  </si>
  <si>
    <t>实施医疗扶贫，切实减轻尘肺病家庭负担</t>
  </si>
  <si>
    <t>实施医疗扶贫，切实减轻尘肺病家庭负担。尘肺病群众直接参与项目选择、实施、监督、管理。</t>
  </si>
  <si>
    <t>3883名尘肺病患者</t>
  </si>
  <si>
    <t>贫困群众参与率100%</t>
  </si>
  <si>
    <t>降低医疗成本500元</t>
  </si>
  <si>
    <t>减少尘肺病患者医疗费用支出：500元/人）</t>
  </si>
  <si>
    <t>受益脱贫人口数≥797人</t>
  </si>
  <si>
    <t>城口县2021年精神病患者救助项目</t>
  </si>
  <si>
    <t>用于全县再管850余名精神病患者及新增人员提供免费抗精神病药品，减轻家庭负担。</t>
  </si>
  <si>
    <t>城口县葛城街道庙垭村等25个乡镇街道206个行政村（社区）</t>
  </si>
  <si>
    <t>对县内精神病患者免费提供抗精神病药品，保障全县精神病患者服药问题</t>
  </si>
  <si>
    <t>保障全县患者就医问题贫困群众直接参与项目选择、实施、监督、管理。</t>
  </si>
  <si>
    <t>再管850余名精神病患者及新增人员</t>
  </si>
  <si>
    <t>验收合格率100%</t>
  </si>
  <si>
    <t>项目完成及时率达100%</t>
  </si>
  <si>
    <t>投入财政资金100万元</t>
  </si>
  <si>
    <t>减轻精神病患者家庭医药费用负担</t>
  </si>
  <si>
    <t>受益再管850余名精神病患者及新增人员</t>
  </si>
  <si>
    <t>解决全县精神病患者就医</t>
  </si>
  <si>
    <t>全县再管850余名精神病患者及新增人员</t>
  </si>
  <si>
    <t>城口县2021年建卡贫困户无户口人员亲子鉴定项目</t>
  </si>
  <si>
    <t>为未上户贫困儿童提供亲子鉴定服务</t>
  </si>
  <si>
    <t>城口县葛城街道庙垭村等25个乡镇街道207个行政村（社区）</t>
  </si>
  <si>
    <t>减轻未上户儿童上户问题，实现医疗保险100%参保</t>
  </si>
  <si>
    <t>解决脱贫户中儿童未上户问题</t>
  </si>
  <si>
    <t>2020年未上户儿童</t>
  </si>
  <si>
    <t>符合接受留守关爱服务条件的纳入服务率100%</t>
  </si>
  <si>
    <t>接受留守关爱服务及时开展率100%</t>
  </si>
  <si>
    <t>受益贫困儿童</t>
  </si>
  <si>
    <t>城口县2021年精神卫生中心建设项目</t>
  </si>
  <si>
    <t>村卫生室标准化建设</t>
  </si>
  <si>
    <t>业务用房约7600平方米装修，消防设施、污水处理设施、配电设施、堡坎等附属设施。</t>
  </si>
  <si>
    <t>城口县复兴街道太和场</t>
  </si>
  <si>
    <t>在县内建设精神病医院，保障全县患者就医问题</t>
  </si>
  <si>
    <t>完成县精神病医院装修</t>
  </si>
  <si>
    <t>投入财政资金1500万元</t>
  </si>
  <si>
    <t>受益脱贫人口数全县精神病患者850余人</t>
  </si>
  <si>
    <t>全县精神病患者850余人</t>
  </si>
  <si>
    <t>城口县202年明通中心卫生院住院综合楼改建工程</t>
  </si>
  <si>
    <t>维修业务用房1800平方米</t>
  </si>
  <si>
    <t>城口县明通镇场镇</t>
  </si>
  <si>
    <t>改善明通片区医疗服务质量和服务水平</t>
  </si>
  <si>
    <t>贫困群众直接参与改善就医环境和就医感受</t>
  </si>
  <si>
    <t>堡坎排危</t>
  </si>
  <si>
    <t>维修业务用房1800平方米。</t>
  </si>
  <si>
    <t>验收合格率100%。</t>
  </si>
  <si>
    <t>工程完成及时率≥100%。</t>
  </si>
  <si>
    <t>约2000元/平</t>
  </si>
  <si>
    <t>受益脱贫人口数2000名脱贫人口受益</t>
  </si>
  <si>
    <t>受益群众满意度100%</t>
  </si>
  <si>
    <t>城口县明通中心卫生院</t>
  </si>
  <si>
    <t>2000名脱贫人口受益</t>
  </si>
  <si>
    <t>曾林刚</t>
  </si>
  <si>
    <t>城乡振发〔2021〕1号</t>
  </si>
  <si>
    <t>城口县修齐中心卫生院项目</t>
  </si>
  <si>
    <t>改扩建业务用房1990平方米，院坝改造。</t>
  </si>
  <si>
    <t>城口县修齐镇场镇</t>
  </si>
  <si>
    <t>解决群众看病困难问题</t>
  </si>
  <si>
    <t>改善卫生院办医条件，缓解看病难、看病贵的问题</t>
  </si>
  <si>
    <t>维修改造业务用房1990平方米，院坝改造。</t>
  </si>
  <si>
    <t>约500元/平</t>
  </si>
  <si>
    <t>受益脱贫人口数3000人脱贫人口受益</t>
  </si>
  <si>
    <t>城口县修齐中心卫生院</t>
  </si>
  <si>
    <t>3000人脱贫人口受益</t>
  </si>
  <si>
    <t>罗祖芳</t>
  </si>
  <si>
    <t>城口县双河乡永红村2021年村卫生室建设</t>
  </si>
  <si>
    <t>建设大于等于60平方米村卫生室一所</t>
  </si>
  <si>
    <t>城口县双河乡永红村2组</t>
  </si>
  <si>
    <t>解决215户725人的群众办事场所问题</t>
  </si>
  <si>
    <t>群众直接参与改善办事条件和办事感受</t>
  </si>
  <si>
    <t>通过永红村村委办公室加层，覆盖215户725人的办事场所问题及驻村工作队的住宿和村委食堂，提升群众的幸福感</t>
  </si>
  <si>
    <t>新建约60平方米卫生室一所</t>
  </si>
  <si>
    <t>群众办事方便</t>
  </si>
  <si>
    <t>受益脱贫人口数36人脱贫人口受益</t>
  </si>
  <si>
    <t>215户725人</t>
  </si>
  <si>
    <t>文道勇</t>
  </si>
  <si>
    <t>城口县2021年贫困户基本医疗保险</t>
  </si>
  <si>
    <t>参加城乡居民基本医疗保险</t>
  </si>
  <si>
    <t>用于全国扶贫开发信息系统内符合条件的脱贫户11592户44648人；边缘易致贫户154户604人参加城乡居民医疗保险参保缴费</t>
  </si>
  <si>
    <t>确保脱贫户11592户44648人；边缘易致贫户154户604人基本医疗有保障</t>
  </si>
  <si>
    <t>通过资助脱贫户11592户44648人；边缘易致贫户154户604人参保，减少贫困群体医疗负担</t>
  </si>
  <si>
    <t>可帮助脱贫户11592户44648人；边缘易致贫户154户604人购买基本医疗保险降低购买成本，提升健康扶贫效率</t>
  </si>
  <si>
    <t>脱贫户11592户44648人；边缘易致贫户154户604人</t>
  </si>
  <si>
    <t>县域内贫困人口医疗保险一站式结算率100%</t>
  </si>
  <si>
    <t>人均220元</t>
  </si>
  <si>
    <t>44573名脱贫人口受益</t>
  </si>
  <si>
    <t>城口县乡村振兴局</t>
  </si>
  <si>
    <t>曾军辉</t>
  </si>
  <si>
    <t>城口县2021年“巩固脱贫保”</t>
  </si>
  <si>
    <t>参加其他补充医疗保险</t>
  </si>
  <si>
    <t>对国家扶贫信息管理系统中符合条件的全县所有建卡脱贫人口（含脱贫人口）11592户44648人实施“巩固脱贫保”，继续开展意外伤害保险、大病补充医疗保险、疾病身故险、脱贫户学生重大疾病保险和农房保险等扶贫保险和农业保险。</t>
  </si>
  <si>
    <t>全县葛城街道庙垭村等25个乡镇街道204个行政村（社区）</t>
  </si>
  <si>
    <t>通过资助全县所有建卡脱贫人口（含脱贫人口）11592户44648人实施“巩固脱贫保”，降低其家庭参保成本，增强家庭抗风险能力。</t>
  </si>
  <si>
    <t>对国家扶贫信息管理系统中符合条件的全县所有建卡脱贫人口（含脱贫人口）11592户44648人实施“巩固脱贫保”，开展意外伤害保险、大病补充医疗保险、疾病身故险、脱贫户学生重大疾病保险和农房保险等扶贫保险和农业保险。减少脱贫人口费用支出。</t>
  </si>
  <si>
    <t>脱贫户44648人受益</t>
  </si>
  <si>
    <t>建卡贫困人口参保率≥97%</t>
  </si>
  <si>
    <t>人均保费130元/年</t>
  </si>
  <si>
    <t>增强全县所有建卡贫困人口（含脱贫人口）11592户家庭抗风险能力。</t>
  </si>
  <si>
    <t>受益脱贫户44648人</t>
  </si>
  <si>
    <t>县脱贫攻坚办</t>
  </si>
  <si>
    <t>城口县2021年扶贫小额信贷贴息</t>
  </si>
  <si>
    <t>用于6700余户脱贫户扶贫小额信贷风险金或财政贴息</t>
  </si>
  <si>
    <t>通过对全县6700余户脱贫户进行小额信贷贴息，促进脱贫户产业发展。</t>
  </si>
  <si>
    <t>通过对全县6700余户脱贫户进行小额信贷贴息，解决贫困群众贷款难问题，促进脱贫户产业发展。</t>
  </si>
  <si>
    <t>脱贫户扶贫小额贷款出现逾期、还款困难后，由银行和风险补偿金共同承担，解决脱贫户后顾之忧，提高扶贫小额信贷货代率，促进脱贫户6700余户贷款难问题。</t>
  </si>
  <si>
    <t>对全县脱贫户6700余户进行小额信贷贴息。</t>
  </si>
  <si>
    <t>扶贫小额贷款还款率90%</t>
  </si>
  <si>
    <t>922.49万</t>
  </si>
  <si>
    <t>减少脱贫户融资成本922.49万元</t>
  </si>
  <si>
    <t>通过小额信贷贴息，促进全县6700余户脱贫户发展产业增收。</t>
  </si>
  <si>
    <t>使用年限约1年</t>
  </si>
  <si>
    <t>脱贫户6700余户</t>
  </si>
  <si>
    <t>城口县2020年扶贫致富带头人培育</t>
  </si>
  <si>
    <t>在全县范围内开展培育100人扶贫致富带头人工作，采取土地流转、资产租赁、提供就业岗位、“三资”（资源、资产、资金）入股等利益联结形式，组织脱贫户参与生产经营活动，直接带动脱贫户5户以上、且带动每户实现直接纯收入达到5000元以上的，对其给予奖励补贴，并进行星级评定。带动脱贫户达到5户的，给予5000元的奖励补贴；在此基础上，每增加带动1户，给予1000元/年的奖励补贴；带动脱贫户20户以上的，每增加带动10户，再给予10000元/年的奖励补贴。</t>
  </si>
  <si>
    <t>培育扶贫致富带头人100余人，带动脱贫户至少1000余户脱贫增收。</t>
  </si>
  <si>
    <t>在全县范围内开展培育100余人扶贫致富带头人，扶贫致富带头人通过收购带贫、用工带贫、以资带贫的方式，与脱贫户签订并履行带贫协议，帮助脱贫户稳定增收。</t>
  </si>
  <si>
    <t>在全县范围内开展培育100人扶贫致富带头人工作，采取土地流转、资产租赁、提供就业岗位、“三资”（资源、资产、资金）入股等利益联结形式，组织脱贫户参与生产经营活动，直接带动脱贫户5户以上、且带动每户实现直接纯收入达到5000元以上的，对其给予奖励补贴，并进行星级评定。带动脱贫户达到5户的，给予5000元的奖励补贴；在此基础上，每增加带动1户，给予1000元/年的奖励补贴；带动脱贫户20户以上的，每增加带动10户，再给予10000元/年的奖励补贴。培育扶贫致富带头人100余人，带动脱贫户至少3000余户脱贫增收。</t>
  </si>
  <si>
    <t>培育扶贫致富带头人100余人</t>
  </si>
  <si>
    <t>利益联结100%，入股分红100%</t>
  </si>
  <si>
    <t>达到奖励标准的扶贫致富带头人，带动脱贫户达到5户的，给予5000元的奖励补贴；在此基础上，每增加带动1户，给予1000元/年的奖励补贴；带动脱贫户20户以上的，每增加带动10户，再给予10000元/年的奖励补贴</t>
  </si>
  <si>
    <t>带动脱贫户至少1000余户脱贫增收。</t>
  </si>
  <si>
    <t>受益脱贫人口数脱贫户1000户3000余人</t>
  </si>
  <si>
    <t>脱贫户1000户3000余人</t>
  </si>
  <si>
    <t>城口县2021年扶贫培训</t>
  </si>
  <si>
    <t>贫困村创业致富带头人创业培训</t>
  </si>
  <si>
    <t>用于实施扶贫创业和致富带头人培训、扶贫实用技术培训、创业技能培训、扶贫公益培训、培训人员务工补贴等</t>
  </si>
  <si>
    <t>脱贫户参与培训，增加贫困群众就业能力</t>
  </si>
  <si>
    <t>用于实施扶贫创业和致富带头人培训、扶贫实用技术培训、创业技能培训、扶贫公益培训、培训人员务工补贴。提高贫困群众就业本领和脱贫成果巩固能力，促进贫困农民就业致富。</t>
  </si>
  <si>
    <t>脱贫户3000余人受益</t>
  </si>
  <si>
    <t>职业培训补贴发放准确率≥90%</t>
  </si>
  <si>
    <t>贫困劳动力就业人数3000余人</t>
  </si>
  <si>
    <t>提高贫困群众就业本领脱贫成果巩固能力</t>
  </si>
  <si>
    <t>受益脱贫户3000余人</t>
  </si>
  <si>
    <t>城口县2021年项目管理费</t>
  </si>
  <si>
    <t>项目管理费</t>
  </si>
  <si>
    <t>主要用于项目规划编制、项目评估、检查验收、成果宣传、档案管理、审计监督等相关经费开支</t>
  </si>
  <si>
    <t>规范扶贫项目管理，促进资金使用绩效</t>
  </si>
  <si>
    <t>贫困群众参与项目选择、实施、监督、管理</t>
  </si>
  <si>
    <t>主要用于项目规划编制、项目评估、检查验收、成果宣传、档案管理、审计监督等相关经费开支，规范扶贫项目管理，促进资金使用绩效。</t>
  </si>
  <si>
    <t>工程完成及时率100%。</t>
  </si>
  <si>
    <t>促进扶贫项目规范管理</t>
  </si>
  <si>
    <t>受益脱贫户4.4万人</t>
  </si>
  <si>
    <t>全县1.1万户脱贫户</t>
  </si>
  <si>
    <t>王晓斌</t>
  </si>
  <si>
    <t>城扶组办发〔2020〕145号、城扶组办发〔2021〕16号</t>
  </si>
  <si>
    <t>城口县2021年防止返贫监测项目</t>
  </si>
  <si>
    <t>用于解决防止返贫突出问题。</t>
  </si>
  <si>
    <t>巩固提升脱贫人口、农村低收入人口、易致贫边缘人口“两不愁、三保障”，防止返贫。</t>
  </si>
  <si>
    <t>脱贫人口、农村低收入人口、易致贫边缘人口直接参与项目选择、实施、监督，巩固提升“两不愁、三保障”</t>
  </si>
  <si>
    <t>接受留守关爱服务人数30000人，其中脱贫人口接受留守关爱服务人数20000人</t>
  </si>
  <si>
    <t>符合接受留守关爱服务条件的纳入服务率100%，其中贫困人符合接受留守关爱服务条件的纳入服务率100%</t>
  </si>
  <si>
    <t>降低贫困群众生活成本1000元</t>
  </si>
  <si>
    <t>受益脱贫人口数20000人</t>
  </si>
  <si>
    <t>30000人</t>
  </si>
  <si>
    <t>城口县2021年乡村振兴城乡环境整治项目</t>
  </si>
  <si>
    <t>深入开展“五清理一活动”，提升村容村貌，建设“小组团、微田园、生态化、有特色”的宜居村庄。推进农村“厕所革命”、农村生活污水治理。健全农村生活垃圾收运处置体系。推进“千村宜居”计划。</t>
  </si>
  <si>
    <t>改善农村生产生活条件，加快美丽乡村建设，促进乡村振兴。</t>
  </si>
  <si>
    <t>群众参与项目选择、监督、建设，提高群众满意度，巩固提升脱贫攻坚。</t>
  </si>
  <si>
    <t>25个乡镇实施环境整治项目</t>
  </si>
  <si>
    <t>项目工程验收合格率100%</t>
  </si>
  <si>
    <t>约3000元/户</t>
  </si>
  <si>
    <t>减低脱贫户生活成本0.3万元</t>
  </si>
  <si>
    <t>受益建卡脱贫人口4.4万人。</t>
  </si>
  <si>
    <t>4.4万人</t>
  </si>
  <si>
    <t>城口县2021年市县级重点帮扶乡镇、村特惠政策</t>
  </si>
  <si>
    <t>支持市县级重点帮扶乡镇、村实施乡村振兴特惠项目。（补充具体建设内容和规模、标准）</t>
  </si>
  <si>
    <t>3个重点乡镇5个重点村</t>
  </si>
  <si>
    <t>支持3个重点乡镇5个重点村实施特惠项目</t>
  </si>
  <si>
    <t>受益建卡脱贫人口0.8万人。</t>
  </si>
  <si>
    <t>8000人</t>
  </si>
  <si>
    <t>城口县明通镇平安村人行桥项目</t>
  </si>
  <si>
    <t>灾后重建人行桥1座。以实际设计为准。</t>
  </si>
  <si>
    <t>乐山村5社</t>
  </si>
  <si>
    <t>通过对乐山村、大塘村索桥维修，解决乐山村、大塘村全村村民100余，其中脱贫人口12人人出行不便的问题。</t>
  </si>
  <si>
    <t>贫困群众直接参与改善出行环境和出行感受</t>
  </si>
  <si>
    <t>乐山村、大塘村村民100余人</t>
  </si>
  <si>
    <t>方便贫困群众出行，提升满意度。</t>
  </si>
  <si>
    <t>许启兵</t>
  </si>
  <si>
    <t>城口县2021年龙田乡中安村人行步道建设项目</t>
  </si>
  <si>
    <t>新建人行步道4公里</t>
  </si>
  <si>
    <t>中安村</t>
  </si>
  <si>
    <t>能够带动周边农户参与务工，增加务工收入，项目建成后能够满足中安村的公共服务办事场所需求，提升中安村整村公共服务水平，为办事群众营造良好的办事环境，增强群众的公共服务满意度。</t>
  </si>
  <si>
    <t>在项目实施过程中村级义务监督员参与项目施工过程中的施工质量和资金使用监督，全体村民对项目实施进度和资金支付情况通过村级项目实施公示进行监督，项目实施过程中能够带动周边农户参与务工，增加务工收入，帮助务工的脱贫户家庭增加家庭经济收入，全面提升群众满意度。</t>
  </si>
  <si>
    <t>改善30余群众生产生活条件</t>
  </si>
  <si>
    <t>受益脱贫人口满意度＞95%</t>
  </si>
  <si>
    <t>解决200户896人，其中脱贫人口37户105人出行问题</t>
  </si>
  <si>
    <t>200户896人，其中脱贫人口37户105人</t>
  </si>
  <si>
    <t>59506892</t>
  </si>
  <si>
    <t>城口县治平乡岩湾村桥梁建设项目</t>
  </si>
  <si>
    <t>灾后重建桥梁1座，以实际设计为准。</t>
  </si>
  <si>
    <t>城口县治平乡治平乡岩湾村1社</t>
  </si>
  <si>
    <t>项目实施可以有效的改善辖区内的农户的生产生活条件，帮助辖区内农户营造良好的生活环境，提高群众的幸福感和满意度。</t>
  </si>
  <si>
    <t xml:space="preserve">群众参与项目选择、实施、监督、管理，本地劳动力参与务工增收
</t>
  </si>
  <si>
    <t>新建桥梁1座，长16米，宽6.5米。</t>
  </si>
  <si>
    <t>桥梁1座</t>
  </si>
  <si>
    <t>约12000/米</t>
  </si>
  <si>
    <t>增加贫困群众劳动收入（总收入）≧2万元</t>
  </si>
  <si>
    <t>受益脱贫人口≥40人</t>
  </si>
  <si>
    <t>工程使用年限≥10年</t>
  </si>
  <si>
    <t>城口县2021年东安镇仁河社区人行便桥项目</t>
  </si>
  <si>
    <t>在东安镇仁河社区观音岩、锣圈岩新建长15米、宽1米人行便桥2座。</t>
  </si>
  <si>
    <t>城口县东安镇仁河社区7、8组</t>
  </si>
  <si>
    <t>完善村内交通设施，改善4户14人，其中脱贫户4户14人的出行条件，为群众的生产生活带来便利。</t>
  </si>
  <si>
    <t>约0.66万元/米</t>
  </si>
  <si>
    <t>降低当地群众生产资料运输成本，改善4户14人的出行条件</t>
  </si>
  <si>
    <t>受益脱贫户4户14人。</t>
  </si>
  <si>
    <t>城口县2021年高观镇施礼村核桃深加工基地配套基础设施项目</t>
  </si>
  <si>
    <t>产业路</t>
  </si>
  <si>
    <t>施礼村核桃深加工产业步道1km，以实际设计为准。</t>
  </si>
  <si>
    <t>城口县高观镇施礼</t>
  </si>
  <si>
    <t>1.提升居民生活品质，形成乡村形象名片。2.遮盖原有污水管道所暴露出的现状突兀，顺畅游道的行走体验。</t>
  </si>
  <si>
    <t>1.改善全村308户1083人，其中脱贫户45户162人的生活品质。2.遮盖原有污水管道所暴露出的现状突兀，顺畅游道的行走体验。</t>
  </si>
  <si>
    <t>产业步道1km</t>
  </si>
  <si>
    <t>改善人居生活环境，提升幸福指数</t>
  </si>
  <si>
    <t>城口县林业局</t>
  </si>
  <si>
    <t>张旭辉</t>
  </si>
  <si>
    <t>城口县2021年明中乡中药材产业振兴项目</t>
  </si>
  <si>
    <t>发展独活、贝母等中药材5000余亩。</t>
  </si>
  <si>
    <t>带动180户以上农户发展中药材增收，带动全乡中药材专业合作社发展</t>
  </si>
  <si>
    <t>按要求完成中药材发展任务及示范基地建设</t>
  </si>
  <si>
    <t>带动发展中药材180户以上</t>
  </si>
  <si>
    <t>受益脱贫人口年收入增长≥5%</t>
  </si>
  <si>
    <t>带动全乡发展中药材面积达5000亩以上</t>
  </si>
  <si>
    <t>180户600人次</t>
  </si>
  <si>
    <t>直接受益户180户600人次</t>
  </si>
  <si>
    <t>城口县2021年修齐镇中药材种植基地建设项目</t>
  </si>
  <si>
    <t>修齐镇中药材百部种植100亩，连翘种植300亩，大黄种植100亩</t>
  </si>
  <si>
    <t>解决了群众就近务工的问题，增加收入</t>
  </si>
  <si>
    <t>解决了群众务工困难，就近务工增加收入</t>
  </si>
  <si>
    <t>发展中药材种植500亩</t>
  </si>
  <si>
    <t>受益农户达1810人</t>
  </si>
  <si>
    <t>常年种植中药材≥3年</t>
  </si>
  <si>
    <t>熊林丹</t>
  </si>
  <si>
    <t>城口县2021年双河乡中药材产业提升示范基地项目</t>
  </si>
  <si>
    <t>在全乡范围内种植中药材1500亩。</t>
  </si>
  <si>
    <t>通过基地和带动农户参与的方式发展中药材种植1500亩</t>
  </si>
  <si>
    <t>发展中药材种植1500亩</t>
  </si>
  <si>
    <t>城口县2021年岚天乡中药材产业提升示范基地项目</t>
  </si>
  <si>
    <t>种植中药材云木香200亩、黄精200亩。</t>
  </si>
  <si>
    <t>城口县岚天乡红岸村</t>
  </si>
  <si>
    <t>项目实施可使红岸村538人人均增加收入300元，其中脱贫户38户159人，可发展中药材产业200亩，产业发展科持续3年以上。</t>
  </si>
  <si>
    <t>群众参与：部分受益户参与项目选址，监督项目实施。带贫减贫机制：1.集体经济组织可以按照投资资金规模每年获得6%的固定分红收益，其中0.6%为公益金、4.32%用于脱贫户分红、1.08%用于全村股东分红；2.流转土地29.1亩，增加流转性收入500元/户.年，其中脱贫户2户。3.为脱贫户提供就业岗位4个，增加工资性收入10000元/人.年。</t>
  </si>
  <si>
    <t>中药材基地200亩木香等中药材种植、培育、销售。</t>
  </si>
  <si>
    <t>种植作物成活率≥90%</t>
  </si>
  <si>
    <t>受益脱贫人口数159人</t>
  </si>
  <si>
    <t>项目持续在5年以上</t>
  </si>
  <si>
    <t>受益群众538人，带动脱贫户38户159</t>
  </si>
  <si>
    <t>集体经济组织可以按照投资资金规模每年获得6%的固定分红收益，其中0.6%为公益金、4.32%用于脱贫户分红、1.08%用于全村股东分红</t>
  </si>
  <si>
    <t>城口县2021年巴山镇中药材示范项目</t>
  </si>
  <si>
    <t>发展独活、大黄、黄柏、天麻等中药材种植780亩，对发展中药材的种殖大户、家庭农场、农民合作社等经营主体实行奖补。</t>
  </si>
  <si>
    <t>巴山镇各村</t>
  </si>
  <si>
    <t>通过基地和带动农户参与的方式发展中药材种植780亩。</t>
  </si>
  <si>
    <t>发展中药材种植780亩。</t>
  </si>
  <si>
    <t>种植成活率＞85%</t>
  </si>
  <si>
    <t>实际完成投资控制在概算范围内</t>
  </si>
  <si>
    <t>增加脱贫户产业收入</t>
  </si>
  <si>
    <t>城口县2021年治平乡中药材产业提升示范基地项目</t>
  </si>
  <si>
    <t>发展独活、云木香、天麻、连翘、川牛膝等中药材2000亩，建设种苗基地2个。</t>
  </si>
  <si>
    <t>治平乡阳河村、新红村、惠民社区、岩湾村、新胜村</t>
  </si>
  <si>
    <t>带动群众发展产业，促进群众稳定增加收入</t>
  </si>
  <si>
    <t>一是群众参与项目建设，增加产业收入；二是群众流转土地，盘活土地资源，增加租金收入；三是群众在基地内务工，增加务工收入</t>
  </si>
  <si>
    <t>发展独活、云木香、天麻、连翘川牛膝等中药材2000亩。</t>
  </si>
  <si>
    <t>发展独活、云木香、天麻、连翘、川牛膝等中药材2000亩。</t>
  </si>
  <si>
    <t>群众通过务工和土地流转增加收入</t>
  </si>
  <si>
    <t>受益脱贫人口178人</t>
  </si>
  <si>
    <t>城口县2021年明通镇金六村大黄种植基地</t>
  </si>
  <si>
    <t>改建原有基地100亩，扩建100亩。</t>
  </si>
  <si>
    <t>金六村五社</t>
  </si>
  <si>
    <t>助力中药材发展，带动农户增收。</t>
  </si>
  <si>
    <t>群众参与务工，脱贫户稳定就业和增收</t>
  </si>
  <si>
    <t>以产业带动群众稳定增收</t>
  </si>
  <si>
    <t>发展中药材种植200亩</t>
  </si>
  <si>
    <t>人均增收300以上</t>
  </si>
  <si>
    <t>全村183人脱贫人口收益</t>
  </si>
  <si>
    <t>袁亮</t>
  </si>
  <si>
    <t>城口县2021年周溪乡中药材产业提升示范基地项目</t>
  </si>
  <si>
    <t>规范化种植道地中药材独活1500亩，建设年出圃销售达300万株的中药材种苗基地1个。</t>
  </si>
  <si>
    <t>鹿坪村</t>
  </si>
  <si>
    <t>企业通过带动经营、保底回收增加农户收入</t>
  </si>
  <si>
    <t>项目实施可以保障群众生产发展的基本要求，促进受益群众实现产业增收。</t>
  </si>
  <si>
    <t>通过实施中药材种项目建设，带动发展中药材种植1500余亩，创建中药材种植示范基地1个，补齐产业发展短板，增加群众收入，提升群众幸福感、满意度。</t>
  </si>
  <si>
    <t>发展中药材种植1500余亩</t>
  </si>
  <si>
    <t>贫困人口就近务工，增加收入</t>
  </si>
  <si>
    <t>受益脱贫人口348人</t>
  </si>
  <si>
    <t>丁世华</t>
  </si>
  <si>
    <t>城口县2021年龙田乡中药材产业发展(独活、连翘）项目建设</t>
  </si>
  <si>
    <t>龙田乡中药材产业发展独活550亩，连翘1000亩</t>
  </si>
  <si>
    <t>龙田乡联丰村、五里村发展独活。仓房村、中安村、团堡村、长茅村、卫星村、四湾村发展连翘</t>
  </si>
  <si>
    <t>项目实施后可为农户增收、达到产业规模化、优化环境</t>
  </si>
  <si>
    <t>优化产业转型、提高农户增收</t>
  </si>
  <si>
    <t>发展中药材种植1550亩</t>
  </si>
  <si>
    <t>一是农户就近务工增加收入，二是优化土地使用价值、提高经济价值。三是达到产业规模化、优化生态环境</t>
  </si>
  <si>
    <t>受益农户1450户5380人</t>
  </si>
  <si>
    <t>城口县2021年葛城街道中药材产业提升示范基地</t>
  </si>
  <si>
    <t>新建中药材产业规范化基地500亩、辐射带动2家家庭农场、20户中药材种植大户，种植中药材2000亩。种植独活、大黄、天麻等品种</t>
  </si>
  <si>
    <t>庙垭村4组、棉沙村、东方红二村</t>
  </si>
  <si>
    <t>在辖区内大力发展中药材种植，到2021年底实现2500亩在地面积</t>
  </si>
  <si>
    <t>流转农户土地获得租金、农户就近务工</t>
  </si>
  <si>
    <t>到2021年底实现2500亩在地面积</t>
  </si>
  <si>
    <t>种植大黄等中药材在地面积达到2500亩</t>
  </si>
  <si>
    <t>中药材种植按照相关标准建设，项目验收合格率100%</t>
  </si>
  <si>
    <t>控制在预算范围</t>
  </si>
  <si>
    <t>基地建成后年产值预计800万元</t>
  </si>
  <si>
    <t>辐射带动附近农户发展中药材产业</t>
  </si>
  <si>
    <t>项目持续不低于3年</t>
  </si>
  <si>
    <t>温开银</t>
  </si>
  <si>
    <t>城口县2021年沿河乡中药材产业提升示范基地项目</t>
  </si>
  <si>
    <t>依托沿河乡的地域特色，发展中药材910亩</t>
  </si>
  <si>
    <t>沿河乡红岩村等6各村</t>
  </si>
  <si>
    <t>项目实施能够提升沿河乡中药材产业的整体发展水平，增加群众产业发展收入</t>
  </si>
  <si>
    <t>通过村集体加专业合作社加家庭农场带动脱贫户掌握中药材产业种养技术，提升就业技能，带动脱贫户务工增收，发展产业增加群众收入。</t>
  </si>
  <si>
    <t>提升沿河乡中药材产业的整体发展水平，增加群众产业发展收入</t>
  </si>
  <si>
    <t>发展中药材910亩</t>
  </si>
  <si>
    <t>提高全乡中药材产业发展水平，多渠道帮助农户增收。</t>
  </si>
  <si>
    <t>提升全乡产业发展劲头</t>
  </si>
  <si>
    <t>以中药材发展为契机带动全乡产业发展势头</t>
  </si>
  <si>
    <t>城口县2021年厚坪乡中药材产业提升示范基地项目</t>
  </si>
  <si>
    <t>由家庭农场和5个专业合作社规模种植独活3550亩，按照种植环节每亩补助600元的标准进行补助，种植云木香950亩，按照种植环节每亩补助300元的标准进行补助。</t>
  </si>
  <si>
    <t>城口县厚坪乡红色村、白鹤村、庙坪村、云峰村、龙盘村</t>
  </si>
  <si>
    <t>项目实施可助推我乡中药材产业发展，增加社员收入，提高群众满意度</t>
  </si>
  <si>
    <t>提升产业发展，保障带动产业持续增收。</t>
  </si>
  <si>
    <t>独活年收入1065万元；云木香3年后年收入</t>
  </si>
  <si>
    <t>发展中药材种植4500亩</t>
  </si>
  <si>
    <t>独活年收入1065万元</t>
  </si>
  <si>
    <t>6000人</t>
  </si>
  <si>
    <t>城口县2021年坪坝镇聚马议学前进三湾中药材产业提升基地</t>
  </si>
  <si>
    <t>种植大黄：300亩，杜仲500亩，连翘300亩，</t>
  </si>
  <si>
    <t>坪坝镇聚马村、议学村、前进村、三湾村</t>
  </si>
  <si>
    <t>农户增、产业规模化、标准化。</t>
  </si>
  <si>
    <t>群众参与，企业统购统销</t>
  </si>
  <si>
    <t>优化产业结构，农户增收。</t>
  </si>
  <si>
    <t>发展中药材种植1100亩</t>
  </si>
  <si>
    <t>带动5000农村人口增收。</t>
  </si>
  <si>
    <t>受益人口5000人</t>
  </si>
  <si>
    <t>提升群众满意度达到95%以上</t>
  </si>
  <si>
    <t>80%用于股民分红、10%用于集体经济开支、10%用于公积公益金</t>
  </si>
  <si>
    <t>罗广富</t>
  </si>
  <si>
    <t>城口县2021年高燕镇中药材产业提升基地</t>
  </si>
  <si>
    <t>建设大黄基地325亩、河岸天麻基地100亩、长田独活、川乌基地360亩、长田川牛膝135亩。</t>
  </si>
  <si>
    <t>凉桥村、新军村、红军村、五峰村、长田村。</t>
  </si>
  <si>
    <t>调动辖区群众发展积极性，打通中药材发展、销售瓶颈，促进村民增收。</t>
  </si>
  <si>
    <t>建设中药材基地920亩，以产业带动群众稳定增收</t>
  </si>
  <si>
    <t>建设中药材基地920亩</t>
  </si>
  <si>
    <t>受益农户达4800人</t>
  </si>
  <si>
    <t>基地使用年限≥3年。</t>
  </si>
  <si>
    <t>陈欢</t>
  </si>
  <si>
    <t>东西协作，城扶贫发〔2021〕3号</t>
  </si>
  <si>
    <t>城口县2021年河鱼乡中药材产业提升示范基地项目</t>
  </si>
  <si>
    <t>一是在河鱼社区5、6、7社连片种植独活400亩，集体经济组织+专业合作社+公司（天宝药业）+农户的“联营”模式，按照补助标准予以奖补。二是在畜牧村发展云木香、独活各250亩，集体经济组织+专业合作社+公司（天宝药业）+农户的“联营”模式，按照补助标准予以奖补。四是在高洪村发展川牛膝100亩、在平溪村发展独活100亩，在大店村发展独活320亩，集体经济组织+专业合作社+公司（天宝药业）+农户的“联营”模式，按照补助标准予以奖补，调动群众发展积极性。</t>
  </si>
  <si>
    <t>调动辖区群众发展积极性，打通中药材发展、销售瓶颈，促进村民增收，1384户2687人，其中脱贫户57户218人受益。</t>
  </si>
  <si>
    <t>群众参与项目谋划、监督、务工增收。</t>
  </si>
  <si>
    <t>河鱼社区5、6、7社连片种植独活400亩，在畜牧村发展云木香、独活各250亩，在高洪村发展川牛膝100亩、在平溪村发展独活100亩，在大店村发展独活320亩等</t>
  </si>
  <si>
    <t>通过发展中药材产业，调动辖区群众发展积极性，打通中药材发展、销售瓶颈，促进村民增收</t>
  </si>
  <si>
    <t>2687人（脱贫户218人）</t>
  </si>
  <si>
    <t>2687人受益</t>
  </si>
  <si>
    <t>532人受益</t>
  </si>
  <si>
    <t>城口县2021年高楠镇中药材产业发展(独活）项目建设</t>
  </si>
  <si>
    <t>高楠镇中药材产业发展独活200亩，基地一个</t>
  </si>
  <si>
    <t>高楠镇方斗村</t>
  </si>
  <si>
    <t>受益农户154户664人</t>
  </si>
  <si>
    <t>周传荣</t>
  </si>
  <si>
    <t>城口县2021年北屏乡中药材产业提升示范基地项目</t>
  </si>
  <si>
    <t>发展川乌、大黄、云木香等中药材种植520亩。全乡有愿意发展中药材产业的农户种植独活、川乌、大黄、川牛膝、玄参、云木香独、天麻蜜环菌、萌发菌并达到一定规模的给予适当的补助。</t>
  </si>
  <si>
    <t>北屏乡各村（社区）</t>
  </si>
  <si>
    <t>发展稳定农业产业、带动农户产业转型，增加农户发展的积极性，提高群众满意度到95%</t>
  </si>
  <si>
    <t>受益户参与监督实施与资金使用情况，带动农户改变传统的产业，从而达到产业增收</t>
  </si>
  <si>
    <t>川乌、大黄、云木香等中药材种植520亩</t>
  </si>
  <si>
    <t>农户增收约300元/人/年</t>
  </si>
  <si>
    <t>使用年限3年</t>
  </si>
  <si>
    <t>满意度大于96%</t>
  </si>
  <si>
    <t>受益户共计6940人，其中脱贫人口422户1576人</t>
  </si>
  <si>
    <t>18723500888</t>
  </si>
  <si>
    <t>城口县2021年东安镇中药材种植基地建设项目</t>
  </si>
  <si>
    <t>东安镇中药材种植2767.5亩（其中独活933亩；川乌10亩；大黄52亩；川牛膝10亩；玄参896亩；云木香268亩；黄柏、杜仲、厚朴540亩；天麻58.5亩)</t>
  </si>
  <si>
    <t>城口县东安镇</t>
  </si>
  <si>
    <t>东安镇中药材种植2767.5亩，解决了群众务工困难，就近务工增加收入</t>
  </si>
  <si>
    <t>种植中药材2767.5亩</t>
  </si>
  <si>
    <t>种植户户均增收500元/年</t>
  </si>
  <si>
    <t>受益人口达5950人</t>
  </si>
  <si>
    <t>维修使用年限≥3年。</t>
  </si>
  <si>
    <t>任远鹏</t>
  </si>
  <si>
    <t>城口县2021年高观镇东红村、茨竹村、施礼村中药材种植项目</t>
  </si>
  <si>
    <t>东红村种植独活400亩、云木香100亩，茨竹村种植大黄200亩、独活和大黄种苗生产200万株，施礼村引进种植浙贝母100亩。</t>
  </si>
  <si>
    <t>东红村、茨竹村、施礼村</t>
  </si>
  <si>
    <t>受益群众直接增收</t>
  </si>
  <si>
    <t>群众加入合作社，合作社政策承接，农户（脱贫户）直接获得补助</t>
  </si>
  <si>
    <t>新建东红村种植独活400亩、云木香100亩，茨竹村种植大黄200亩、独活和大黄种苗生产200万株，施礼村引进浙江贝母100亩。</t>
  </si>
  <si>
    <t>受益群众60户200人，其中脱贫户35户108人</t>
  </si>
  <si>
    <t>城口县2021年庙坝镇中药材产业提升示范基地</t>
  </si>
  <si>
    <t>发展中药材独活、大黄、玄参、云木香种植1100亩，建设育苗基地350亩。</t>
  </si>
  <si>
    <t>鼓励全镇3489户12977人发展中药材种植,壮大中药材产业</t>
  </si>
  <si>
    <t>脱贫户大力发展山中药材产业增收致富</t>
  </si>
  <si>
    <t>完成全镇4000亩中药材发展目标</t>
  </si>
  <si>
    <t>独活、大黄、玄参、云木香种植1100亩，建设育苗基地350亩</t>
  </si>
  <si>
    <t>贫困人口大力发展中药材增收</t>
  </si>
  <si>
    <t>脱贫人口大力发展中药材增收</t>
  </si>
  <si>
    <t>谢希德</t>
  </si>
  <si>
    <t>城口县2021年咸宜镇中药材产业提升基地项目</t>
  </si>
  <si>
    <t>发展独活745亩,大黄322亩,川牛膝265亩，玄参220亩，云木香671亩，川乌100亩,连翘693亩、厚朴等药材306亩，天麻200亩，创建示范基地1个。</t>
  </si>
  <si>
    <t>双丰村、青龙村、李坪村、中六村、咸宜村、环流村、明月村、咸宜社区</t>
  </si>
  <si>
    <t>该项目的建设能满足脱贫户157户661人的产业增收，促进我镇产业发展，实现产业增收，巩固脱贫成效。</t>
  </si>
  <si>
    <t>带动脱贫户157户，非脱贫户527户人均增收1000元左右。</t>
  </si>
  <si>
    <t>1.新种植独活745亩，其中双丰10亩，青龙村300亩，李坪村435亩。
2.新种植大黄322亩，其中在李坪村种植270亩，在双丰村新种植大黄52亩。
3.在双丰村、青龙村、李坪村种植川牛膝265亩，其中双丰村15亩，青龙村100亩，李坪村150亩。
4.在李坪村种植玄参220亩，其中李坪村150亩，中六村65亩，双丰村5亩。
5.在李坪村、中六村、咸宜村、环流村、双丰村种植云木香671亩，其中李坪村150亩，中六村200亩咸宜村250亩，环流村26亩，双丰村45亩。                            6.在李坪种植川乌100亩。                7.种植连翘693亩，其中双村130亩，中六村63亩，李坪村100亩
8.种植厚朴等药材306亩，其中双丰村100亩，中六村6亩，咸宜社区200亩。     9.明月村种植天麻200亩。</t>
  </si>
  <si>
    <t>群众通过务工增收和产品销售增收</t>
  </si>
  <si>
    <t>提升群众满意度，增加群众收入，为乡村振兴打基础</t>
  </si>
  <si>
    <t>可持续5年以上</t>
  </si>
  <si>
    <t>群众满意度≧98%以上</t>
  </si>
  <si>
    <t>城口县2021年左岚乡中药材种植项目</t>
  </si>
  <si>
    <t>在全乡鼓励发展中药材云木香200亩、玄参650亩、连翘200亩，按照一定的补助标准对验收合格的农户进行奖补</t>
  </si>
  <si>
    <t>2021年完成种植云木香200亩、玄参650亩、连翘200亩，并实现 产出</t>
  </si>
  <si>
    <t>每亩产出3000元，实现农户户均增收3000元</t>
  </si>
  <si>
    <t>达到种植技术标准</t>
  </si>
  <si>
    <t>土地落实、宣传发动、整地作穴、栽植于2021年1月至2021年3月上旬完成</t>
  </si>
  <si>
    <t>每亩共计投入种苗、化肥成本500元</t>
  </si>
  <si>
    <t>每亩产出3000元，实现农户户均增收2000元</t>
  </si>
  <si>
    <t>玄参实现产出后，玄参新生种子可重复利用，连翘为多年生，成熟挂果后每年实现产出</t>
  </si>
  <si>
    <t>城口县2021年蓼子乡中药材产业提升示范基地项目</t>
  </si>
  <si>
    <t>种植独活面积约1000亩，种植云木香300亩。新育苗独活600万株。</t>
  </si>
  <si>
    <t>新开村、茶林村、金寨村、骑龙村等村社区。</t>
  </si>
  <si>
    <t>发展壮大蓼子乡中药材产业，扩大种植规模，增加农户收入。</t>
  </si>
  <si>
    <t>贫困群众直接参与，为产业发展提供支持。</t>
  </si>
  <si>
    <t>达到验收奖补要求</t>
  </si>
  <si>
    <t>带动农户发展中药材增加收入</t>
  </si>
  <si>
    <t>带动172户686人脱贫户发展中药材增加收入</t>
  </si>
  <si>
    <t>产业持续年限≥2年</t>
  </si>
  <si>
    <t>受益群众满意度≥99%</t>
  </si>
  <si>
    <t>全乡13000人左右</t>
  </si>
  <si>
    <t>鸡鸣乡中药材基地产业提升项目</t>
  </si>
  <si>
    <t>规范化种植道地中药材云木香4000亩，天麻50亩。</t>
  </si>
  <si>
    <t>金岩村、双坪村</t>
  </si>
  <si>
    <t>云木香4000亩，天麻50亩</t>
  </si>
  <si>
    <t>受益脱贫人口189人</t>
  </si>
  <si>
    <t>廖代吉</t>
  </si>
  <si>
    <t>城口县2021年修齐镇家园村核桃干果示范园技术改良建设项目</t>
  </si>
  <si>
    <t>改良、补植补摘核桃干果示范园800亩（渝城一号）。</t>
  </si>
  <si>
    <t>城口县修齐镇家园村</t>
  </si>
  <si>
    <t>增加群众收入</t>
  </si>
  <si>
    <t>通过改良核桃干果800亩，直接提高群众收入，提高群众满意度</t>
  </si>
  <si>
    <t>受益1036人</t>
  </si>
  <si>
    <t>提高收入</t>
  </si>
  <si>
    <t>核桃持续发展10年以上</t>
  </si>
  <si>
    <t>1036人</t>
  </si>
  <si>
    <t>余明松</t>
  </si>
  <si>
    <t>城口县2021年高观镇核桃高标准示范园建设项目</t>
  </si>
  <si>
    <t>在蒲池村五组（蛋鸡场后面至大菜园子公路沿线）新建核桃高标准示范园200亩，高观村一组、二组（包家梁和汪家湾等公路沿线）新建核桃高标准示范园100亩和茨竹村新建核桃高标准示范园60亩，施礼村新建核桃高产示范园20亩。</t>
  </si>
  <si>
    <t>城口县高观镇蒲池村、高观村、茨竹村、施礼村</t>
  </si>
  <si>
    <t>按照一地生四金的模式，促进产业发展，增加农户收入</t>
  </si>
  <si>
    <t>通过集体经济组织与脱贫户建立利益联结机制，通过提供务工就业岗位、传授技术等方式，保障脱贫户稳定增收。</t>
  </si>
  <si>
    <t>新建核桃高标准示范园200亩，高观村一组、二组（包家梁和汪家湾等公路沿线）新建核桃高标准示范园100亩和茨竹村新建核桃高标准示范园60亩，施礼村新建核桃高产示范园20亩</t>
  </si>
  <si>
    <t>贫困人口享受收益分红</t>
  </si>
  <si>
    <t>受益脱贫人口325人</t>
  </si>
  <si>
    <t>项目完成后可正常运行，持续产生效益≥5年</t>
  </si>
  <si>
    <t>700户2389人，其中脱贫户106户325人。</t>
  </si>
  <si>
    <t>城口县2021年高观镇金家坝核桃示范园提档升级项目</t>
  </si>
  <si>
    <t>对金家坝200亩核桃示范园提档升级，按100元/亩标准清林清杂、按300元/株标准实施老资源复壮200株、按75元/株标准补植补栽核桃树5000株</t>
  </si>
  <si>
    <t>城口县高观镇白岩村</t>
  </si>
  <si>
    <t>带动农户增收</t>
  </si>
  <si>
    <t>通过提供务工就业岗位、传授技术等方式，促进农户稳定增收。</t>
  </si>
  <si>
    <t>项目实施后有效促进当地的产业发展。</t>
  </si>
  <si>
    <t>200亩核桃示范园提档升级</t>
  </si>
  <si>
    <t>增加群众收益</t>
  </si>
  <si>
    <t>受益脱贫人口75人</t>
  </si>
  <si>
    <t>50户378人，其中脱贫户20户75人</t>
  </si>
  <si>
    <t>城口县2021年巴山镇黄溪村笋竹基地疏林改造项目</t>
  </si>
  <si>
    <t>笋竹疏林改造2000亩</t>
  </si>
  <si>
    <t>黄溪村</t>
  </si>
  <si>
    <t>发展主导产业，产业升级打造</t>
  </si>
  <si>
    <t>群众参与生产，增加产业收入</t>
  </si>
  <si>
    <t>115人贫困人受益</t>
  </si>
  <si>
    <t>115人脱贫人口受益</t>
  </si>
  <si>
    <t>城口县2021年巴山镇元坝村核桃改良产业扶贫基地</t>
  </si>
  <si>
    <t>200亩核桃树高枝嫁接并改良，提高核桃产量</t>
  </si>
  <si>
    <t>元坝村</t>
  </si>
  <si>
    <t>带动农户产业增收</t>
  </si>
  <si>
    <t>带动农户参与务工，增加农户收入</t>
  </si>
  <si>
    <t>200亩核桃树高枝嫁接并改良</t>
  </si>
  <si>
    <t>336人脱贫人口受益</t>
  </si>
  <si>
    <t>城口县2021年东安镇朝阳村农文旅融合发展项目</t>
  </si>
  <si>
    <t>1.在全村实施高山梨树种植，栽植3年苗，规模为150亩，每亩40株，共计8000株，覆盖4个社。2.配套建设生产步道2公里等。</t>
  </si>
  <si>
    <t>朝阳村1、2、3、4社</t>
  </si>
  <si>
    <t>巩固发展现有干果产业，依托区域优势，发展高山梨树种植，促进农户产业发展，增加农户产业增收。</t>
  </si>
  <si>
    <t>群众参与种植与管护，形成规模化、连片化产业发展，建立利益链接机制。</t>
  </si>
  <si>
    <t>1.在全村实施1000亩板栗林刷白、除虫、施肥、剪除枯枝老化树木。2.在全村实施高山梨树种植，栽植3年苗，规模为200亩，每亩40株，共计8000株，覆盖4个社。3.配套建设生产步道2公里等。</t>
  </si>
  <si>
    <t>带动产业发展，促进农户增收。</t>
  </si>
  <si>
    <t>受益脱贫户35户，140人。</t>
  </si>
  <si>
    <t>城口县2021年治平乡岩湾村核桃高产示范园</t>
  </si>
  <si>
    <t>岩湾村打造50亩核桃高产示范园</t>
  </si>
  <si>
    <t>城口县治平乡岩湾村</t>
  </si>
  <si>
    <t>促进核桃高产增收，成为主导产业</t>
  </si>
  <si>
    <t>群众全程参与项目建设，获得劳务报酬，农户从核桃产业获得经济效益</t>
  </si>
  <si>
    <t>项目完成及时率≥100%</t>
  </si>
  <si>
    <t>特色产业带动增加贫困人口收入（总收入）1万元/年</t>
  </si>
  <si>
    <t>受益脱贫人口≥24人</t>
  </si>
  <si>
    <t>产业发展持续受益10年</t>
  </si>
  <si>
    <t>村集体经济收入分配，公积公益金20%，管理费10%，脱贫户20%，全村股民50%</t>
  </si>
  <si>
    <t>城口县2021年明中乡核桃林技术改造项目</t>
  </si>
  <si>
    <t>对明中乡金池村、双利村、木瓜村、柳家村环山公路沿线地区进行500亩核桃林技术改造</t>
  </si>
  <si>
    <t>核桃改造成活率≧80%</t>
  </si>
  <si>
    <t>贫困群众直接参与，夯实发展基础。</t>
  </si>
  <si>
    <t>完成500亩核桃低效林改造，成活率达到预期</t>
  </si>
  <si>
    <t>500亩核桃林技术改造</t>
  </si>
  <si>
    <t>带动农户增加收入</t>
  </si>
  <si>
    <t>150户342人，其中脱贫户60余户</t>
  </si>
  <si>
    <t>群众满意度≧90%</t>
  </si>
  <si>
    <t>城口县2021年蓼子乡穴沱、新开、骑龙村核桃技改项目</t>
  </si>
  <si>
    <t>实施核桃技改约350亩，约7000株。</t>
  </si>
  <si>
    <t>城口县蓼子乡穴沱村、新开村、骑龙村</t>
  </si>
  <si>
    <t>核桃技改</t>
  </si>
  <si>
    <t>贫困群众直接参与，改善挂果率低和病虫害等问题。</t>
  </si>
  <si>
    <t>核桃技改约350亩</t>
  </si>
  <si>
    <t>改变果树品种、减少病虫害，提高果实挂果率，提供强有力的产业支持，促进增收。</t>
  </si>
  <si>
    <t>4082户12309人（其中脱贫户608户2322人）受益</t>
  </si>
  <si>
    <t xml:space="preserve">实施使用年限≥10年。</t>
  </si>
  <si>
    <t>城口县2021年周溪乡龙丰村核桃低效林改造项目</t>
  </si>
  <si>
    <t>龙丰村核桃600亩实施低效林改造</t>
  </si>
  <si>
    <t>城口县周溪乡龙丰村</t>
  </si>
  <si>
    <t>项目实施管护龙丰核桃600亩三年，增大核桃产量，增加群众收入</t>
  </si>
  <si>
    <t>群众参与项目确定会议、决议及入库选择，村民代表及村级义务监督委员会成员参与项目实施过程中施工质量和资金使用监督，项目实施增大了龙丰核桃产量，群众增收。</t>
  </si>
  <si>
    <t>项目实施管护龙丰核桃600亩三年</t>
  </si>
  <si>
    <t>项目实施龙丰核桃低效林改造600亩</t>
  </si>
  <si>
    <t>受益脱贫人口268</t>
  </si>
  <si>
    <t>核桃可持续发展5年以上</t>
  </si>
  <si>
    <t>城口县2021年沿河乡笋竹产业基地项目建设</t>
  </si>
  <si>
    <t>建设笋竹业基地200亩，配套完善基地设施</t>
  </si>
  <si>
    <t>项目实施能够提升沿河乡笋竹产业的整体发展水平，增加群众产业发展收入</t>
  </si>
  <si>
    <t>项目建成后能够提高全乡笋竹产业发展，增加笋竹产业发展收入</t>
  </si>
  <si>
    <t>建设笋竹基地200亩</t>
  </si>
  <si>
    <t>带动脱贫户户均增收500元</t>
  </si>
  <si>
    <t>受益脱贫人口377人</t>
  </si>
  <si>
    <t>笋竹可持续发展多年</t>
  </si>
  <si>
    <t>城口县2021年岚天乡干果低效林改造项目</t>
  </si>
  <si>
    <t>岚天乡三河、岚溪、星月、红岸村干果低效林改造约2000亩。</t>
  </si>
  <si>
    <t>三河村、岚溪村、星月村、红岸村</t>
  </si>
  <si>
    <t>项目实施可增加群众收入，其中脱贫户160户686人，可发展干果产业2000亩。</t>
  </si>
  <si>
    <t>群众参与：部分受益户参与项目选址，监督项目实施。
 带贫减贫机制：1.提供就业岗位30个，增加群众工资性收入500元/人。2.通过干果低效林改造，增加干果林产量，增加群众产业经济收入。</t>
  </si>
  <si>
    <t>岚天乡三河、红岸、星月、岚溪村干果低效林改造约2000亩</t>
  </si>
  <si>
    <t>三河、红岸、星月、岚溪村干果低效林改造约2000亩</t>
  </si>
  <si>
    <t>干果低效林改造率≧95%</t>
  </si>
  <si>
    <t>干果低效林改造补助成本200元/亩</t>
  </si>
  <si>
    <t>特色产业带动增加贫困人口收入（总收入）≧10万元</t>
  </si>
  <si>
    <t>受益建卡脱贫人口数686人</t>
  </si>
  <si>
    <t>改造后，干果可持续发展多年</t>
  </si>
  <si>
    <t>城口县2021年核桃病虫害统防统治</t>
  </si>
  <si>
    <t>在高观镇、厚坪乡、明中乡等乡镇实施核桃病虫害统防统治面积1.7万亩。</t>
  </si>
  <si>
    <t>高观镇、厚坪乡、明中乡等乡镇</t>
  </si>
  <si>
    <t>解决核桃因病虫害导致的产量低的问题，提高核桃病虫害防治效率，促进果农增收。</t>
  </si>
  <si>
    <t>群众直接参与监督防治过程，促进核桃产量提高，农户增收。</t>
  </si>
  <si>
    <t>实施核桃病虫害统防统治面积1.7万亩。</t>
  </si>
  <si>
    <t>核桃病虫害统防统治面积1.7万亩</t>
  </si>
  <si>
    <t>200万元</t>
  </si>
  <si>
    <t>促进核桃增产，果农增收。</t>
  </si>
  <si>
    <t>350人脱贫人口受益</t>
  </si>
  <si>
    <t>洪家国</t>
  </si>
  <si>
    <t>城口县2021年核桃深加工产业链项目</t>
  </si>
  <si>
    <t>核桃精深加工生产线建设4966平方米。</t>
  </si>
  <si>
    <t>高观镇施礼村</t>
  </si>
  <si>
    <t>促进城口野核桃发展，带动农户增收。</t>
  </si>
  <si>
    <t>群众通过采集和发展野核桃，公司订单收购。</t>
  </si>
  <si>
    <t>核桃精深加工生产线建设4966平方米</t>
  </si>
  <si>
    <t>400万元</t>
  </si>
  <si>
    <t>公司订单收购带动农户增收，并提供就业岗位。</t>
  </si>
  <si>
    <t>受益农户不少于200户。</t>
  </si>
  <si>
    <t>项目持续年限5年</t>
  </si>
  <si>
    <t>受益群众满意度90%以上。</t>
  </si>
  <si>
    <t>60人</t>
  </si>
  <si>
    <t>城口县2021年珍稀特色中药资源圃与道地中药材优良种源基地项目</t>
  </si>
  <si>
    <t>1.城口县珍稀名贵特色中药种质资源研究与保存圃20亩建设；2.城口县道地、大宗中药材品种优良种源及良种选育研究与基地建设100亩；3.中药材优良种苗良种繁育技术研究与良繁基地50亩；</t>
  </si>
  <si>
    <t>解决城口县“大巴山药谷”珍稀特色药用植物种质资源保护与开发缺乏问题，对保育150种以上大巴山特色中药种质资源；对城口独活、川牛膝、大黄等进行品比实验和质量评价，解决城口县中药材种源混乱、良种缺乏问题。</t>
  </si>
  <si>
    <t>群众通过基地土地流转费用和在基地务工获得直接经济收益。通过在基地的工作接触掌握中药材相关的信息、技术，间接获取通过中药材种植生产实现扶贫减贫</t>
  </si>
  <si>
    <t>保存城口县珍稀名贵特色中药资源品种100个以上；培育独活、大黄、淫羊藿等城口道地、主产中药材优良种源100个以上；</t>
  </si>
  <si>
    <t>验收合格率达100%</t>
  </si>
  <si>
    <t>按时完工率100%</t>
  </si>
  <si>
    <t>实际投资成本控制在预算范围内</t>
  </si>
  <si>
    <t>受益人员人均增收1000元以上，脱贫户人均增收1500元以上。</t>
  </si>
  <si>
    <t>受益脱贫人口数10人</t>
  </si>
  <si>
    <t>50人，其中脱贫人口10人</t>
  </si>
  <si>
    <t>周益权</t>
  </si>
  <si>
    <t>城口县2021年中药材仿野生生态种植研究与基地建设项目</t>
  </si>
  <si>
    <t>1.城口县仿野生中药材生态种植模式及技术研究；2.城口县规范化中药材仿野生生态种植示范基地建设200亩；</t>
  </si>
  <si>
    <t>修齐镇、葛城街道等乡镇（街道）</t>
  </si>
  <si>
    <t>解决城口县林地利用率和经济产出低下问题，筛选3-5种适合城口发展的经济效益较好的仿野生生态种植中药材模式，建设实验示范基地200亩；</t>
  </si>
  <si>
    <t>群众通过基地土地流转费用和在基地务工获得直接经济收益。通过在基地的工作接触掌握相关的信息、技术，间接获取种植生产技术信息实现扶贫减贫</t>
  </si>
  <si>
    <t>1.筛选适合城口县林药发展模式1-3种，形成对应的仿野生生态种植技术；2.建设城口县规范化中药材仿野生生态种植示范基地1个；</t>
  </si>
  <si>
    <t>1.筛选适合城口县林药发展模式1-3种；2.建设城口县规范化中药材仿野生生态种植示范基地100亩以上；</t>
  </si>
  <si>
    <t>刘小波</t>
  </si>
  <si>
    <t>城口县2021年中药材初加工阳光晒棚建设项目</t>
  </si>
  <si>
    <t>建设肩高3米，顶高4.8米，长100.1米，宽41.2米的阳光晒棚一栋，设有外遮阳建设面积1958.8平方米，无外遮阳建设面积2165.3平方米，总面积4124.1平方米。</t>
  </si>
  <si>
    <t>县工业园区庙坝组团C区</t>
  </si>
  <si>
    <t>促进城口中药材产地加工发展，助推药农增收。</t>
  </si>
  <si>
    <t>公司通过订单收购和中药材鲜货收购，带动药农种植中药材增收。</t>
  </si>
  <si>
    <t>建成阳光晒棚4124.1平方米</t>
  </si>
  <si>
    <t>阳光晒棚一栋</t>
  </si>
  <si>
    <t>促进中药材产地加工建设，药农增收。</t>
  </si>
  <si>
    <t>受益脱贫人口20人。</t>
  </si>
  <si>
    <t>90人，其中脱贫人口20人。</t>
  </si>
  <si>
    <t>城口县2021年生态护林员公益性岗位</t>
  </si>
  <si>
    <t>生态扶贫项目</t>
  </si>
  <si>
    <t>用于选用脱贫人口、边缘易致贫人口生态护林员公益性岗位。</t>
  </si>
  <si>
    <t>25个乡镇</t>
  </si>
  <si>
    <t>实现户均增收5500元</t>
  </si>
  <si>
    <t>贫困群众直接参与护林工作</t>
  </si>
  <si>
    <t>完成3000人的选聘任务</t>
  </si>
  <si>
    <t>选用生态护林员3000人</t>
  </si>
  <si>
    <t>选聘人员合格率100%</t>
  </si>
  <si>
    <t>1855万元</t>
  </si>
  <si>
    <t>受益脱贫户户均增收5500元。</t>
  </si>
  <si>
    <t>受益脱贫人口数3200人</t>
  </si>
  <si>
    <t>陈立耀</t>
  </si>
  <si>
    <t>城口县2021年野核桃综合抚育项目</t>
  </si>
  <si>
    <t>实施野核桃综合抚育2000亩。</t>
  </si>
  <si>
    <t>厚坪、修齐</t>
  </si>
  <si>
    <t>实现户均抚育面积20亩以上</t>
  </si>
  <si>
    <t>带动脱贫户务工增收及野核桃产量增长</t>
  </si>
  <si>
    <t>通过综合培养，提升野核桃综合产量</t>
  </si>
  <si>
    <t>创建道地特色优势药材种植“六个示范”基地20个。</t>
  </si>
  <si>
    <t>500/亩</t>
  </si>
  <si>
    <t>户均增收1000元</t>
  </si>
  <si>
    <t>受益脱贫人口数40人</t>
  </si>
  <si>
    <t>长期收益</t>
  </si>
  <si>
    <t>206人脱贫人口受益</t>
  </si>
  <si>
    <t>80人脱贫人口受益</t>
  </si>
  <si>
    <t>城口县2021年中药材产业提升加工生产等环节扶持项目</t>
  </si>
  <si>
    <t>对全县中药材新品种推广、产地收购和初加工奖补、新产品开发、产业贷款贴息等环节扶持</t>
  </si>
  <si>
    <t>全县范围</t>
  </si>
  <si>
    <t>中药材初加工1000吨以上，撬动2000万元以上社会资本投入中药材产业。</t>
  </si>
  <si>
    <t>增加群众土地、务工收入，带动农户发展中药材产业</t>
  </si>
  <si>
    <t>中药材初加工1000吨以上，撬动2000万元以上社会资本投入中药材产业，种植中药材3万亩以上</t>
  </si>
  <si>
    <t>建设高观镇高观村、蒲池村野核桃出口基地1000亩，配套建设基地防护栏7700米，溯源监测系统1套。</t>
  </si>
  <si>
    <t>验收合格率95%</t>
  </si>
  <si>
    <t>保险贴息50%—100%，加工补助600元/吨</t>
  </si>
  <si>
    <t>直接受益50人以上</t>
  </si>
  <si>
    <t>激发农户参与中药材产业积极性</t>
  </si>
  <si>
    <t>满意度95%</t>
  </si>
  <si>
    <t>100人</t>
  </si>
  <si>
    <t>50人</t>
  </si>
  <si>
    <t>城口县2021年中药材种植示范基地创建扶持项目</t>
  </si>
  <si>
    <t>促进经营主体持续发展中药材带动农户增收。</t>
  </si>
  <si>
    <t>建设20个道地优势药材种植基地</t>
  </si>
  <si>
    <t>“六个示范”基地20个</t>
  </si>
  <si>
    <t>约15万/个</t>
  </si>
  <si>
    <t>直接受益200人</t>
  </si>
  <si>
    <t>城口县2021年野核桃出口备案基地建设项目</t>
  </si>
  <si>
    <t>高观镇高观村、蒲池村</t>
  </si>
  <si>
    <t>核桃出口基地1000亩，配套建设基地防护栏7700米，溯源监测系统1套</t>
  </si>
  <si>
    <t>受益脱贫人口160人</t>
  </si>
  <si>
    <t>300户1200人，其中脱贫户50户160人。</t>
  </si>
  <si>
    <t>城口县2021年鸡鸣乡祝乐村竹笋基地建设</t>
  </si>
  <si>
    <t>建设竹笋标准化种植基地**亩</t>
  </si>
  <si>
    <t>祝乐村</t>
  </si>
  <si>
    <t>产业扶贫，带动贫困群众产业增收</t>
  </si>
  <si>
    <t>建设竹笋标准化种植基地</t>
  </si>
  <si>
    <t>全村827人，脱贫户229人</t>
  </si>
  <si>
    <t>城口县厚坪乡2021年庙坪村产业路建设项目</t>
  </si>
  <si>
    <t>厚坪乡庙坪村1社、2社新建石斛基地产业路7公里（含过车桥，砌坎子、废渣转运等）。
起止点：庙坪村王家湾至倒流溪库尾。</t>
  </si>
  <si>
    <t>厚坪乡庙坪村1、2社</t>
  </si>
  <si>
    <t>该项目实施后，带动庙坪村中药材产业的发展，助推乡村振兴。</t>
  </si>
  <si>
    <t>厚坪乡庙坪村1社、2社新建产业路7公里（含过车桥，砌坎子、废渣转运等）。
起止点：庙坪村王家湾至倒流溪库尾。</t>
  </si>
  <si>
    <t>新建产业路7公里</t>
  </si>
  <si>
    <t>约17万/公里</t>
  </si>
  <si>
    <t>受益脱贫人口数37人脱贫人口受益</t>
  </si>
  <si>
    <t>使用年限≥15年。</t>
  </si>
  <si>
    <t>城口县2021年活禽屠宰场暨冷链物流项目</t>
  </si>
  <si>
    <t>新建标准厂房4000平米（两层），一层2000平米用于屠宰项目活禽临时饲喂间、检验检疫车间、宰杀车间、肉品分割车间、冷冻冷藏库、锅炉房、变电室等建设；二层2000平米用于蔬菜净菜加工及其他生鲜产品分拣、配送等；配套厂区道路、给排水、污水处理池等基础设施；日屠宰5000只小畜禽生产线一条；冷冻冷藏库房600平米；检验检疫设备、冷链运输设备、净菜分拣加工设备及其他设备。</t>
  </si>
  <si>
    <t>城口县高燕镇</t>
  </si>
  <si>
    <t>近期按日屠宰5000只标准建设以山地鸡为主的小畜禽屠宰生产线，中期达到日屠宰10000只生产能力，配套建设冷链设施和生鲜、蔬菜配送中心。</t>
  </si>
  <si>
    <t>通过该项目的实施，可延伸山地鸡产业链，增加山地鸡相关产品的附加值，更好的带动养殖户增收。</t>
  </si>
  <si>
    <t>建成日屠宰10000只生产能力，配套建设冷链设施和生鲜、蔬菜配送中心</t>
  </si>
  <si>
    <t>年屠宰山地鸡10000只。</t>
  </si>
  <si>
    <t>贫困村电商服务覆盖率为100%。</t>
  </si>
  <si>
    <t>当年开工率100%。</t>
  </si>
  <si>
    <t>财政补助500万元</t>
  </si>
  <si>
    <t>该项目建成后，一方面通过自动化生产，有效实现产品升级转型，提高禽类白条产品在市场内的占有率，为企业带来经济效益。另一方面该屠宰场可作为林之汇公司在县内同城配送的根据地，并依托该场地全面建设生鲜净菜系统，推动各机关单位、中小学食堂从毛菜向净菜方向的转变，提高菜品品质和食品安全，为产品提高附加值。</t>
  </si>
  <si>
    <t>该项目建成后，一方面全面规范取缔县城区内的零星散铺畜禽屠宰，有效杜绝脏、乱、臭等环境污染，还县城区一个干净舒适的生活环境。另一方面通过标准化、规范化的自动流水线屠宰生产，高效、环保、安全，能够有效防控禽类疫病。</t>
  </si>
  <si>
    <t>项目使用年限&gt;15年</t>
  </si>
  <si>
    <t>受益群众满意度≥98%</t>
  </si>
  <si>
    <t>城口县供销合作社</t>
  </si>
  <si>
    <t>600余户</t>
  </si>
  <si>
    <t>李华章</t>
  </si>
  <si>
    <t>城口县2021年“三社”融合贷款贴息项目</t>
  </si>
  <si>
    <t>对“供销易贷”及“三社”融合小额融资贷款对象给予贴息补助。</t>
  </si>
  <si>
    <t>给市场经营主体提供担保贴息，助推相关乡镇产业扶贫发展，解决市场经营主体“融资难融资贵”的问题。</t>
  </si>
  <si>
    <t>通过支持农民专业合作社发展种植业、养殖业和农副产品加工业，直接和间接带动村社产业发展。</t>
  </si>
  <si>
    <t>一是为供销易贷1255万元贷款贴息48.3175万元；二是预计为“三社”融合小额贷款放贷3000万元进行贴息。</t>
  </si>
  <si>
    <t>已累计贴息2年。</t>
  </si>
  <si>
    <t>贷款贴息利率3.85%。</t>
  </si>
  <si>
    <t>贷款及时发放率100%。</t>
  </si>
  <si>
    <t>财政补助170万元</t>
  </si>
  <si>
    <t>受益群众300余户</t>
  </si>
  <si>
    <t>项目持续期1年</t>
  </si>
  <si>
    <t>城口县农民合作社服务中心</t>
  </si>
  <si>
    <t>300余户</t>
  </si>
  <si>
    <t>城口县2021年岚天乡岚溪村就业扶贫车间项目</t>
  </si>
  <si>
    <t>现金补助岚天乡就业扶贫车间开展酒制品生产及销售活动。</t>
  </si>
  <si>
    <t>带动村民10余人到本车间务工，其中脱贫户3人以上。</t>
  </si>
  <si>
    <t>村民按照自身意愿到车间务工，通过务工收入提高村民生活水平，至少带动10人，其中脱贫户3人以上，可发展壮大岚天乡白酒产业。</t>
  </si>
  <si>
    <t>补助就业扶贫车间1个</t>
  </si>
  <si>
    <t>补助发放准确率100%</t>
  </si>
  <si>
    <t>补助资金在规定时间内支付到位率100%</t>
  </si>
  <si>
    <t>补助标准30万元/个</t>
  </si>
  <si>
    <t>增加受益群众收入≥5000元/人</t>
  </si>
  <si>
    <t>就业困难人员就业人数≥10人</t>
  </si>
  <si>
    <t>城口县2021年北屏乡太平社区就业扶贫车间项目</t>
  </si>
  <si>
    <t>现金补助北屏乡就业扶贫车间发展香菇产业，带动周边农户增收</t>
  </si>
  <si>
    <t>城口县北屏乡太平社区7组</t>
  </si>
  <si>
    <t>村民按照自身意愿到本车间务工，通过务工收入提高村民生活水平，至少带动10余人，其中脱贫户3人以上增加收入。</t>
  </si>
  <si>
    <t>城口县2021年劳务产业就业补助</t>
  </si>
  <si>
    <t>用于全县县外务工脱贫人员和边缘易致贫人员交通补贴</t>
  </si>
  <si>
    <t>对符合条件的脱贫人员和边缘易致贫人按照县外市内 150 元/人，市外 300 元/人的标准提供交通补贴</t>
  </si>
  <si>
    <t>脱贫人员和边缘易致贫人员直接参与项目实施、监督，减少脱贫家庭外出务工交通费用支出</t>
  </si>
  <si>
    <t>全县12500名左右县外务工脱贫人员和边缘易致贫人员</t>
  </si>
  <si>
    <t>人均300元以内</t>
  </si>
  <si>
    <t>减少脱贫人口和边缘易致贫人员交通费用支出375万元</t>
  </si>
  <si>
    <t>激励脱贫人口和边缘你易致贫人员外出务工，增加家庭年收入，防止返贫。</t>
  </si>
  <si>
    <t>城口县高观镇2021年铁索桥维修项目</t>
  </si>
  <si>
    <t>维修东升村2座、蒲池村1座因灾损毁铁索桥及其他群众反映强烈的受损基础设施。</t>
  </si>
  <si>
    <t>蒲池村、东升村</t>
  </si>
  <si>
    <t>解决群众反映强烈的受损基础设施，方便群众出行</t>
  </si>
  <si>
    <t>群众直接参与项目选择、评选、实施、监督。</t>
  </si>
  <si>
    <t>维修东升村2座、蒲池村1座因灾损毁铁索桥及其他群众反映强烈的受损基础设施，方便两岸群众出行。</t>
  </si>
  <si>
    <t>受益群众257户785人，其中脱贫户45户172人</t>
  </si>
  <si>
    <t>约18万/座</t>
  </si>
  <si>
    <t>45户172人</t>
  </si>
  <si>
    <t>城口县2021年治平乡岩湾村何家磅桥梁建设项目</t>
  </si>
  <si>
    <t>岩湾何家磅桥梁因年久失修，前期又遭遇洪水，经主管部门鉴定现已成危桥，主要建设内容为新建桥梁1座，长27米，宽6米.</t>
  </si>
  <si>
    <t>岩湾村1社（何家榜）</t>
  </si>
  <si>
    <t>消除安全隐患，改善群众人出行条件，带动周边群众务工增收，提升人民群众满意度</t>
  </si>
  <si>
    <t>消除安全隐患，完成建设并投入使用</t>
  </si>
  <si>
    <t>新建桥梁1座，长27米，宽6米</t>
  </si>
  <si>
    <t>约7万/米</t>
  </si>
  <si>
    <t>解决居民安全问题，提高生产生活质量</t>
  </si>
  <si>
    <t>城口县2021年蓼子乡穴沱村村级公路维修工程</t>
  </si>
  <si>
    <t>对因水毁、垮塌等原因造成村级公路进行维修加固等，涉及总长度约3公里。</t>
  </si>
  <si>
    <t>蓼子乡穴沱村</t>
  </si>
  <si>
    <t>保障全社区278户1178人出行安全</t>
  </si>
  <si>
    <t>群众参与务工增收</t>
  </si>
  <si>
    <t>修复公路约3公里，改善群众出行条件</t>
  </si>
  <si>
    <t>修复公路约3公里</t>
  </si>
  <si>
    <t>约60万/公里</t>
  </si>
  <si>
    <t>王</t>
  </si>
  <si>
    <t>城口县2021年左岚乡食用菌基地基础设施配套项目</t>
  </si>
  <si>
    <t>为辖区内发展食用菌产业的5个专业合作社、1个家庭农场配套供水设施设备，新建水池6口、购买20#水管4000米、25#水管2000米、32#水管2000米、40#水管1500米、50#的水管2000米，购买喷头1000个。</t>
  </si>
  <si>
    <t>幸福村 大坝村 齐心村 东风村 左岸村 胜利村</t>
  </si>
  <si>
    <t>激励群众产业发展，带动贫困户增收，推动地区经济收入。</t>
  </si>
  <si>
    <t>群众参与：60余人参与前期项目确定会议、决议，30人参与入库项目的选择。群众参与基础设施建设增加收入500-1000元。</t>
  </si>
  <si>
    <t>为辖区内发展食用菌产业的5个专业合作社、1个家庭农场配套供水设施设备，新建水池8口、购买20#水管4000米、25#水管2000米、32#水管2000米、40#水管1500米、50#的水管2000米，购买喷头1000个。</t>
  </si>
  <si>
    <t>新建水池8口、购买20#水管4000米、25#水管2000米、32#水管2000米、40#水管1500米、50#的水管2000米，购买喷头1000个。</t>
  </si>
  <si>
    <t>实际完成投资能控制在40万元范围内</t>
  </si>
  <si>
    <t>群众参与基础设施建设增加收入500-1000元。</t>
  </si>
  <si>
    <t>5年</t>
  </si>
  <si>
    <t>城口县龙田乡2021年中安村一社通畅公路工程</t>
  </si>
  <si>
    <t>中安村一社公路通畅工程1.2公里</t>
  </si>
  <si>
    <t>解决群众出行难，新建中安村一社公路通畅工程1.2公里。</t>
  </si>
  <si>
    <t>解决了350户1400余人出行难问题</t>
  </si>
  <si>
    <t>方便群众便捷出行，消除老百姓安全隐患</t>
  </si>
  <si>
    <t>新建公路里程1.2公里</t>
  </si>
  <si>
    <t>约40万元/公里</t>
  </si>
  <si>
    <t>减少农户出行成本≥0.1万元</t>
  </si>
  <si>
    <t>受益脱贫人口数82余户291人</t>
  </si>
  <si>
    <t>350余户1400人</t>
  </si>
  <si>
    <t>82余户291人</t>
  </si>
  <si>
    <t>城口县龙田乡2021年长茅村公路硬化工程</t>
  </si>
  <si>
    <t>硬化长茅村公路5.5公里</t>
  </si>
  <si>
    <t>长茅村</t>
  </si>
  <si>
    <t>新建村级公路5.5公里，改善、解决村民出行问题，加强与外村交流。</t>
  </si>
  <si>
    <t>解决了300户1000余人出行难问题</t>
  </si>
  <si>
    <t>新增硬化公路5.5公路</t>
  </si>
  <si>
    <t>项目（工程）完成及时率≥91%）</t>
  </si>
  <si>
    <t>约20万元/公里</t>
  </si>
  <si>
    <t>减少农户出行成本≥0.5万元</t>
  </si>
  <si>
    <t>受益脱贫人口数71户274余人</t>
  </si>
  <si>
    <t>300户1000余人</t>
  </si>
  <si>
    <t>71户274余人</t>
  </si>
  <si>
    <t>城口县龙田乡2021年中坪安置区饮水保障工程建设项目</t>
  </si>
  <si>
    <t>解决饮水安全</t>
  </si>
  <si>
    <t>新建蓄水池1座80立方米、饮水池1座80立方米、沉淀池3个（每个5立方米）、管道5300米，及配套设施。具体以实施设计或实施方案为准。</t>
  </si>
  <si>
    <t>新建蓄水池、铺设管道解决老百姓安全饮水问题。</t>
  </si>
  <si>
    <t>通过改善饮水安全基础设施条件解决350余户1400人，其中贫困户82户291人安全饮水条件，解决饮水难问题。</t>
  </si>
  <si>
    <t>保障农户饮水安全</t>
  </si>
  <si>
    <t>新建蓄水池决350余户1400人</t>
  </si>
  <si>
    <t>350户1400人</t>
  </si>
  <si>
    <t>城口县龙田乡2021年仓房村巩固拓展脱贫攻坚成果同乡村振兴有效衔接志智双扶项目</t>
  </si>
  <si>
    <t>巩固拓展脱贫攻坚成果同乡村振兴有效衔接相关支出</t>
  </si>
  <si>
    <t>仓房村</t>
  </si>
  <si>
    <t>项目有助于使当地群众建立致富信心，有利于使当地农户变卖农产品实现增收</t>
  </si>
  <si>
    <t>项目使150户400余人受益，极大提高群众发展产业信心。</t>
  </si>
  <si>
    <t>有效实现产品变商品，助农增收脱贫，同时极大提高贫困群众发展产业信心。</t>
  </si>
  <si>
    <t>脱贫和监测人口受益数量≥73户</t>
  </si>
  <si>
    <t>项目（工程）完成及时率99%</t>
  </si>
  <si>
    <t>带动周边农户务工收入≥0.5万元</t>
  </si>
  <si>
    <t>受益脱贫人口数73户293余人</t>
  </si>
  <si>
    <t>150余户400余人</t>
  </si>
  <si>
    <t>73户293余人</t>
  </si>
  <si>
    <t>城口县明中乡2021年柳家村人居环境综合整治工程项目</t>
  </si>
  <si>
    <t>建设小型污水处理站1座、管道500米；实施人居环境综合整治300平米等，以实际设计为准。</t>
  </si>
  <si>
    <t>解决38户144人，其中贫困户8户46人污水排放整治问题。</t>
  </si>
  <si>
    <t>贫困群众直接参与，改善居住生活条件，改善农村人居环境，提升群众生活质量</t>
  </si>
  <si>
    <t>48户144人，其中贫困户8户46人</t>
  </si>
  <si>
    <t>贫困群众直接参与，改善居住生活条件</t>
  </si>
  <si>
    <t>何雷</t>
  </si>
  <si>
    <t>城口县2021年农村危旧房改造和农村旧房整治提升项目</t>
  </si>
  <si>
    <t>实施1000户农村旧房整治提升及危旧房改造</t>
  </si>
  <si>
    <t>各乡镇街道</t>
  </si>
  <si>
    <t>改善农房功能，提升房屋颜值</t>
  </si>
  <si>
    <t>通过农户自行实施整治提升项目，改善群众居住条件。</t>
  </si>
  <si>
    <t>实施1000户农村旧房整治提升</t>
  </si>
  <si>
    <t>0.5万元/户</t>
  </si>
  <si>
    <t>减少群众住房保障资金支出500万元</t>
  </si>
  <si>
    <t>1000户农户受益</t>
  </si>
  <si>
    <t>1000户</t>
  </si>
  <si>
    <t>500户</t>
  </si>
  <si>
    <t xml:space="preserve">施家佳 </t>
  </si>
  <si>
    <t>城口县2021年咸宜社区至李坪村人行步道建设项目</t>
  </si>
  <si>
    <t>拆除路面8257㎡，新建透水砖铺装7330㎡，混凝土路缘石2557m，砖砌台阶188㎡，拓宽混凝土路面1000㎡等。</t>
  </si>
  <si>
    <t>咸宜社区、咸宜村、李坪村</t>
  </si>
  <si>
    <t>该项目的建设能改善我镇场镇至李坪村周边道路的环境，促进我镇场镇的人居环境整治，改善群众的业余文化需求。</t>
  </si>
  <si>
    <t>建卡贫困户45户114人</t>
  </si>
  <si>
    <t>受益148户，425人，其中建卡贫困户45户114人</t>
  </si>
  <si>
    <t>114人</t>
  </si>
  <si>
    <t>孙廷怀</t>
  </si>
  <si>
    <t>城口县2021年咸宜镇咸宜社区大香炉坪田园农文旅融合基础设施建设项目</t>
  </si>
  <si>
    <t>搭建在地茶叶农事体验项目。部分智慧化农业基础设施建设，沿线500m公路和生态微修复</t>
  </si>
  <si>
    <t>咸宜社区</t>
  </si>
  <si>
    <t>有效推动茶叶产业农文旅融合，助推茶叶产业的提档升级</t>
  </si>
  <si>
    <t>部分受益户参监督项目实施。本地劳动力参与务工增收，农文旅融合后增加旅游收入</t>
  </si>
  <si>
    <t>34户136人，其中贫困户13户46人</t>
  </si>
  <si>
    <t>46人</t>
  </si>
  <si>
    <t>城口县2021年咸宜镇明月村大树坝田园综合体基础设施建设项目</t>
  </si>
  <si>
    <t>1.大树坝至聚家岩公路拓宽，局部加宽至6m；
2.大树坝农户庭院微改造；
3.田间道路微改造（如搭建藤架，田间道路微整治等）
4.基础配套设施建设（如排水沟整治等）</t>
  </si>
  <si>
    <t>咸宜镇明月村</t>
  </si>
  <si>
    <t>改善人居生活环境，提升群众生活质量</t>
  </si>
  <si>
    <t>2021年完成：大树坝至聚家岩公路拓宽，局部加宽至6m；田间道路微改造（如搭建藤架，田间道路微整治等）
2022年6月前完成：大树坝农户庭院微改造；基础配套设施建设（如排水沟整治等）</t>
  </si>
  <si>
    <t>1.大树坝至聚家岩公路拓宽，局部加宽至6m；
2.大树坝农户庭院微改造；
3.田间道路微改造（如搭建藤架，田间道路微整治等）
4.基础配套设施建设（如生态停车场，排水沟整治等）</t>
  </si>
  <si>
    <t>在项目建设过程中能够带动周边农户（含贫困户）参与务工，实现务工人员人均增收500-2000元</t>
  </si>
  <si>
    <t>86户325人</t>
  </si>
  <si>
    <t>使用年限8年</t>
  </si>
  <si>
    <t>城口县2021年坪坝镇三湾公路加密错车道产业路建设项目</t>
  </si>
  <si>
    <t>其它</t>
  </si>
  <si>
    <t>道路全长17公里，4米宽，新增道路错车道约165处，浆砌片石挡墙约1300m³等，最终以施工设计建设为准。</t>
  </si>
  <si>
    <t>坪坝镇三湾村、前进村、瓦房村</t>
  </si>
  <si>
    <t>解决1467人出行难问题</t>
  </si>
  <si>
    <t>完成加密错车道建设</t>
  </si>
  <si>
    <t>道路错车道约165处，浆砌片石挡墙约1300m³等，最终以施工设计建设为准。</t>
  </si>
  <si>
    <t>城口县2021年双河乡产业路等建设项目</t>
  </si>
  <si>
    <t>统筹实施人行便桥、产业路、涵洞、堤防、人行步道、乡村治理等相关项目，具体以实施方案（含设计）为准。</t>
  </si>
  <si>
    <t>双河乡永红村、柳河村等村</t>
  </si>
  <si>
    <t>改善交通条件，解决群众出行难的问题，促进林下产业发展，带动农户增收，实现巩固脱贫攻坚成果与生态保护双赢。</t>
  </si>
  <si>
    <t>群众参与项目建设、务工及后期生产生活便利。</t>
  </si>
  <si>
    <t>新建生态产业路8公里，解决群众生产生活出行困难，促进林下产业发展，带动农户增收，实现巩固脱贫攻坚成果与生态保护双赢。</t>
  </si>
  <si>
    <t>新建产业路8公里</t>
  </si>
  <si>
    <t>促进林下产业发展，群众参与项目施工，实现户均增收3万元</t>
  </si>
  <si>
    <t>受益建卡贫困212人</t>
  </si>
  <si>
    <t>城口县高燕镇2021年长田村朝阳坪中药材产业路建设项目</t>
  </si>
  <si>
    <t>硬化产业路7公里，路宽4.5米。</t>
  </si>
  <si>
    <t>高燕镇长田村</t>
  </si>
  <si>
    <t>解决产业运输问题，提高土地利用率，支持农户产业发展，提高农户满意度。目前已引进松坤菌草、华垦农业、玉均魔芋、天保药业、华翰农业5个市场主体入住本村，发展食用菌30亩，中药材200亩，魔芋600亩，高山有机生态水稻80亩，新建蓝莓基地20亩，露天蔬菜30亩，引导196户农户大力发展种养产业，通过村集体经济组织与合作社相结合、形成集体经济组织+专业合作社+合作社成员经营模式，采取入股分红，带动集体经济发展，实现经济收益。</t>
  </si>
  <si>
    <t>群众直接参与增加村民收入，提高生活水平</t>
  </si>
  <si>
    <t>305户1045人</t>
  </si>
  <si>
    <t>通过新建道路、减轻运输成本。促进产业增收、引进市场主体流转土地、务工获取收益、提升群众满意度</t>
  </si>
  <si>
    <t>城口县鸡鸣乡2021年灯梁村药材基地道路改造工程</t>
  </si>
  <si>
    <t>产业道路改造1.12公里,路基宽4.5米</t>
  </si>
  <si>
    <t>鸡鸣乡灯梁村</t>
  </si>
  <si>
    <t>产业道路改造1.12公里</t>
  </si>
  <si>
    <t>项目按时开工率100%</t>
  </si>
  <si>
    <t>带动本地区域性产业增收</t>
  </si>
  <si>
    <t>受益建档立卡贫困人口数112人</t>
  </si>
  <si>
    <t>项目完成正常运行率100%</t>
  </si>
  <si>
    <t>罗广猛</t>
  </si>
  <si>
    <t>城口县鸡鸣乡2021年双坪村泡菜扶贫车间建设项目</t>
  </si>
  <si>
    <t>新建鸡鸣乡双坪村泡菜扶贫车间厂房903㎡及配套设施。</t>
  </si>
  <si>
    <t>鸡鸣乡双坪村</t>
  </si>
  <si>
    <t>采取“集体经济组织+公司+农户（贫困户）”，建立与贫困户利益联结，带动农户产业增收</t>
  </si>
  <si>
    <t>新建鸡鸣乡双坪村泡菜扶贫车间厂房903㎡，带动贫困群众产业增收。</t>
  </si>
  <si>
    <t>车间厂房903㎡</t>
  </si>
  <si>
    <t>项目验收合格率≧100%</t>
  </si>
  <si>
    <t>项目（工程）按时开工率100%,项目（工程）按时验收率100%,资金拨付率100%</t>
  </si>
  <si>
    <t>2430元/平方米</t>
  </si>
  <si>
    <t>增加群众收入≧5万元</t>
  </si>
  <si>
    <t>受益建档立卡贫困人口230人</t>
  </si>
  <si>
    <t>城口县农业农村委、城口县委统战部</t>
  </si>
  <si>
    <t>城口县鸡鸣乡2021年灯梁村山地鸡道路硬化</t>
  </si>
  <si>
    <t>灯梁村散养鸡场产业路硬化1公里</t>
  </si>
  <si>
    <t>改善产业基地交通带动贫困群众产业增收</t>
  </si>
  <si>
    <t>通过对灯梁村散养鸡场产业路硬化1公里，受益群众365余人，其中贫困户受益112 余人。出行便利，减少运输成本，促进产业增收。</t>
  </si>
  <si>
    <t>改善产业基地1公里出行，促进交通便利</t>
  </si>
  <si>
    <t>约70万/公里</t>
  </si>
  <si>
    <t>受益建档立卡贫困人口112人</t>
  </si>
  <si>
    <t>城口县鸡鸣乡2021年金岩村党群服务中心</t>
  </si>
  <si>
    <t>新建占地面积96平方米，砖混结构，建筑高度13.95m，建筑层数3层，建筑面积274.89平方米</t>
  </si>
  <si>
    <t>在项目建设过程中能够带动周边农户参与务工，增加务工收入，项目建成后能够满足金岩村1980人（其中贫困户570人）的文化服务办事场所需求，提升金岩村整村公共服务水平，为办事群众营造良好的办事环境。</t>
  </si>
  <si>
    <t>党群服务中心一个，提升金岩村整村公共服务水平，为办事群众营造良好的办事环境。</t>
  </si>
  <si>
    <t>570人贫困人口受益</t>
  </si>
  <si>
    <t>受益建卡贫困户570人</t>
  </si>
  <si>
    <t>城口县2021年修齐镇枇杷村村级公路建设项目</t>
  </si>
  <si>
    <t>新建村级路1.4km，管涵60m，涵桥1座，m7.5浆砌片石650m³</t>
  </si>
  <si>
    <t>修齐镇枇杷村</t>
  </si>
  <si>
    <t>方便群众出行和生产生活</t>
  </si>
  <si>
    <t>新建村级路1.4km，管涵60m，涵桥1座，m7.5浆砌片石650m³，通过群众参与项目务工，实现劳务收入，并通过项目实施改善群众交通条件。</t>
  </si>
  <si>
    <t>新建村级路1.4km</t>
  </si>
  <si>
    <t>在项目建设过程中能够带动周边农户（含贫困户）参与务工，实现务工增收</t>
  </si>
  <si>
    <t>60户134人受益</t>
  </si>
  <si>
    <t>60户134人</t>
  </si>
  <si>
    <t>李帮志</t>
  </si>
  <si>
    <t>城口县修齐镇2021年枇杷村产业路延伸项目</t>
  </si>
  <si>
    <t>新建产业延伸路4公里</t>
  </si>
  <si>
    <t>修齐镇枇杷村（老房子-竹背溪；六溪沟-土板坪；扇子溪-刘国成旁河沟）</t>
  </si>
  <si>
    <t>解决184户700名群众发展产业问题。</t>
  </si>
  <si>
    <t>新建产业路4公里，通过群众参与项目务工，实现劳务收入，并通过项目实施开发中高山一带森林土地资源</t>
  </si>
  <si>
    <t>在项目建设过程中能够带动周边农户（含贫困户）参与务工，实现务工增收；解决200亩商品魔芋的运输问题</t>
  </si>
  <si>
    <t>184户700人受益</t>
  </si>
  <si>
    <t>维修使用年限≥3年</t>
  </si>
  <si>
    <t>277户800人受益</t>
  </si>
  <si>
    <t>26户104人</t>
  </si>
  <si>
    <t>城口县2021年修齐镇新时代文明实践试点建设项目</t>
  </si>
  <si>
    <t>将镇级新时代文明实践所、东河村、白果村新时代文明实践所打造为示范点。对这两个村的新时代文明实践站的规范化建设，完善标牌、公开栏、宣传栏、组织架构图、工作流程图、所站分布图、制度板块、项目板块、风采板块、荣誉板块等文化墙的氛围营造，志愿服务队服装购买，开展垃圾分类、家庭教育、环境卫生整治评比、普法、政策宣讲、节庆活动、文艺演出、先进典型评选等志愿服务活动。</t>
  </si>
  <si>
    <t>修齐镇文明实践所，东河村、白果村等文明实践站</t>
  </si>
  <si>
    <t>建立修齐镇新时代文明实践试点项目管理机制，明确项目内容、资金管理监督使用制度。在项目实施过程中积极组织群众参与，丰富群众精神物质生活，提升群众整体素质。</t>
  </si>
  <si>
    <t>受益群众1.8万余人</t>
  </si>
  <si>
    <t>1.8万余人</t>
  </si>
  <si>
    <t>城口县2021年新网工程项目</t>
  </si>
  <si>
    <t>用于仓储式农产品集配中心改造升级、食品安全实验室1个及快检设备1套、其他满足功能需求的相关设施设备购置。</t>
  </si>
  <si>
    <t>实现县域特色农产品分类、分级，实现县内、县外持续销售。</t>
  </si>
  <si>
    <t>通过农产品集配中心+合作社+农民合作社带动农户持续增收。</t>
  </si>
  <si>
    <t>完成农产品集配中心的改造升级。</t>
  </si>
  <si>
    <t>建成食品安全实验室1个。</t>
  </si>
  <si>
    <t>建档立卡贫困村电商服务覆盖率为100%。</t>
  </si>
  <si>
    <t>财政补助100万元</t>
  </si>
  <si>
    <t>增加带动农户增收500元/户。</t>
  </si>
  <si>
    <t>受益群众200余户。</t>
  </si>
  <si>
    <t>受益群众200余户</t>
  </si>
  <si>
    <t>城口县2021年村综合服务社及农民合作社服务中心建设项目</t>
  </si>
  <si>
    <t>用于补助三星级村综合服务社7个、四星级村综合服务社6个、五星级村综合服务社2个。</t>
  </si>
  <si>
    <t>城口县相关乡镇</t>
  </si>
  <si>
    <t>依公司制建立村综合服务社，使之成为乡镇、村集体经济组织和基层供销社延伸为农服务功能到农村，促进村集体经济组织发展，为农民提供综合性、多样化生产生活服务的市场主体，成为畅通农村服务需求与供给“最后一公里”的综合载体。</t>
  </si>
  <si>
    <t>通过财政资金量化股份到所在村常驻农户，享受村综合服务社提供的各项优惠服务。</t>
  </si>
  <si>
    <t>完成15个农村综合服务社的布点建设。</t>
  </si>
  <si>
    <t>建设15个农村综合服务社布点。</t>
  </si>
  <si>
    <t>财政补助83万元</t>
  </si>
  <si>
    <t>增加带动农户增收200元/户。</t>
  </si>
  <si>
    <t>受益群众300余户。</t>
  </si>
  <si>
    <t>城口县2021年高观村野核桃产业基地配套施基础设施项目</t>
  </si>
  <si>
    <t>硬化野核桃基地产业道路0.8公里。</t>
  </si>
  <si>
    <t>通过项目实施，改善产业基地农资、农产品运输条件，降低运输成本，促进产业增收。</t>
  </si>
  <si>
    <t>群众参与项目选择、实施、监督</t>
  </si>
  <si>
    <t>城口县2021年东安镇新建村平板桥项目</t>
  </si>
  <si>
    <t>在新建村5组建设一座平板桥，桥长28米，宽6.5米。</t>
  </si>
  <si>
    <t>城口县东安镇新建村5组</t>
  </si>
  <si>
    <t>完善村内交通设施，改善115户387人，其中建卡贫困户31户110人的出行条件，为群众的生产生活带来便利。</t>
  </si>
  <si>
    <t>约6.4万元/米</t>
  </si>
  <si>
    <t>可以降低当地群众生产资料运输成本50%。</t>
  </si>
  <si>
    <t>受益贫困户31户110人。</t>
  </si>
  <si>
    <t>可持续20年。</t>
  </si>
  <si>
    <t>城口县2021年雨露计划项目</t>
  </si>
  <si>
    <t>教育资助</t>
  </si>
  <si>
    <t>享受“雨露计划”职业教育补助</t>
  </si>
  <si>
    <t>对有子女接受中、高等职业教育的脱贫户或监测户家庭进行教育补助。引导600余名学生接受职业教育。</t>
  </si>
  <si>
    <t>通过对有子女接受中、高等职业教育的脱贫户或监测户家庭进行教育补助。引导600余名学生接受职业教育，减少家庭教育支出。</t>
  </si>
  <si>
    <t>通过教育补助，减少接受中、高等职业教育的脱贫户或监测户家庭教育支出200万元，通过职业教育，提升职业技能，促进就业增收。</t>
  </si>
  <si>
    <t>对600余名接受中、高等职业教育的脱贫户或监测户学生进行资助。</t>
  </si>
  <si>
    <t>补助到位率100%</t>
  </si>
  <si>
    <t>补助及时率100%</t>
  </si>
  <si>
    <t>3000/人</t>
  </si>
  <si>
    <t>减少有子女接受中、高等职业教育的脱贫户或监测户教育支出3000元/年</t>
  </si>
  <si>
    <t>引导600余名学生接受职业教育，减少家庭教育支出。</t>
  </si>
  <si>
    <t>政策执行期1年</t>
  </si>
  <si>
    <t>吴静</t>
  </si>
  <si>
    <t>城口县2021年国家储备林区中药材种植项目</t>
  </si>
  <si>
    <t>种养殖加工服务</t>
  </si>
  <si>
    <t>在国家储备林区发展林下中药材川乌、黄柏、天麻、淫羊藿等1500亩。</t>
  </si>
  <si>
    <t>修齐镇、高燕镇等储备林项目区</t>
  </si>
  <si>
    <t>项目实施带动储备林区农户（贫困户）务工增收和发展林下中药材产业增收。</t>
  </si>
  <si>
    <t>带动农户参与务工及发展林下种药，增加农户收入</t>
  </si>
  <si>
    <t>建设林下种药1500亩</t>
  </si>
  <si>
    <t>1500亩</t>
  </si>
  <si>
    <t>5300元/亩</t>
  </si>
  <si>
    <t>带动户均增收1500元</t>
  </si>
  <si>
    <t>受益人数400人</t>
  </si>
  <si>
    <t>促进林下中药材种植持续发展</t>
  </si>
  <si>
    <t>400人</t>
  </si>
  <si>
    <t>城口县鸡鸣乡2021年禅茶高效示范园建设项目</t>
  </si>
  <si>
    <t>新建高效示范茶园140亩，其中台地茶园35亩，坡地茶园105亩。</t>
  </si>
  <si>
    <t>48户208人</t>
  </si>
  <si>
    <t>城口山地鸡及老腊肉全产业链招商引资投资专项奖补</t>
  </si>
  <si>
    <t>按照招商引资“一企一策”，对重庆美缀美食品有限公司的投资进行专项补助。完成厂房建设阶段性奖补200万元；完成内外装修再阶段性奖补200万元；完成设施设备安装调试正式投产再奖补250万元。</t>
  </si>
  <si>
    <t>通过公司生猪、城口山地鸡养殖户利益链接，从养殖到加工再到销售实现带动全产业链高质量发展</t>
  </si>
  <si>
    <t>一是项目建设完成后将优先使用贫困户及返乡农民工做为劳动力创造就业岗位。二是与城口县农民或集体合作社等签订合作协议，以市场价保底回收当地农户养殖的生猪做为部分加工原料。</t>
  </si>
  <si>
    <t>完成25000平方米厂房、4500平方米综合楼、机修及研发楼2100平方米建设；完成一条腌腊肉制品生产线，一条酱卤肉制品生产线，一条调味肉制品生产线三条生产线建设。</t>
  </si>
  <si>
    <t>年产城口老腊肉1000吨</t>
  </si>
  <si>
    <t>总投资额达1亿元人民币以上</t>
  </si>
  <si>
    <t>年产值1亿元</t>
  </si>
  <si>
    <t>带动周边农户务工20人，可全县范围内收购本地生猪</t>
  </si>
  <si>
    <t>延伸生猪产业链，稳定生猪养殖户销路；扩大城口老腊肉产量，提高市场占有率</t>
  </si>
  <si>
    <t>县农业农村委</t>
  </si>
  <si>
    <t>全县生猪养殖户</t>
  </si>
  <si>
    <t>王海明</t>
  </si>
  <si>
    <t>2021年农业种质资源普查</t>
  </si>
  <si>
    <t>完成全县204个行政村（社区）种质资源普查。</t>
  </si>
  <si>
    <t>摸清全县种质资源种类、数量、分布等基本情况。</t>
  </si>
  <si>
    <t>群众参与种质资源普查，监督项目实施</t>
  </si>
  <si>
    <t>204个行政村（社区）</t>
  </si>
  <si>
    <t>2021年12月底前完成。</t>
  </si>
  <si>
    <t>实现财政投资60万元</t>
  </si>
  <si>
    <t>为种质资源开发利用奠定长远基础。</t>
  </si>
  <si>
    <t>王  晓</t>
  </si>
  <si>
    <t>咸宜镇老茶园改造</t>
  </si>
  <si>
    <t>老茶园技改6000亩（包含清理茶园、树冠塑造、茶园施肥）</t>
  </si>
  <si>
    <t>城口县咸宜镇</t>
  </si>
  <si>
    <t>通过对老茶园进行清理、树冠塑造、肥水管理补助等方式，增高茶叶产量，带动群众增收</t>
  </si>
  <si>
    <t>农业社会化服务组织，带动群众务工增收。</t>
  </si>
  <si>
    <t>老茶园改造6000亩</t>
  </si>
  <si>
    <t>受益群众1500户</t>
  </si>
  <si>
    <t>农户1500户，6000余人受益</t>
  </si>
  <si>
    <t>田道野</t>
  </si>
  <si>
    <t>咸宜镇标准化茶园示范基地</t>
  </si>
  <si>
    <t>在李坪村打造标准化茶园种植示范基地，标准化定植茶树500亩，直接带动农户458户,1702人</t>
  </si>
  <si>
    <t>咸宜镇李坪村</t>
  </si>
  <si>
    <t>农民专业合作社组织群众统一入社，统一管理。基地建设中，由农民专业合作社统一采购茶苗，统一标准化定值打造，群众参与茶园管理获得劳务补贴，三年后茶园成园后群众采摘茶叶直接增收。</t>
  </si>
  <si>
    <t>因地制宜，创建茶叶产业提升示范基地，巩固茶叶产业基础。提高茶叶产量，促进农户增收</t>
  </si>
  <si>
    <t>新建茶叶基地500亩、涉及农户458户，1702人</t>
  </si>
  <si>
    <t>带动李坪村产业发展</t>
  </si>
  <si>
    <t>农户458户,1702人受益</t>
  </si>
  <si>
    <t>鸡鸣乡2021年老茶园改造项目</t>
  </si>
  <si>
    <t>（一）清理茶园
清理茶树周围灌木丛和杂草，利于通风透光，减轻病虫滋生。同时便于老茶树树冠塑造。如无需清理灌木丛和杂草，省去该环节。
（二）树冠塑造
1.深修剪：离地剪去老茶树树冠的三分之一左右。
2.重修剪：离地剪去老茶树树冠的一半或稍多于一半。
3.台刈：距离地面5至10厘米剪去整株老茶树。台刈之后待萌芽时即可抹去坎破了的树干上和弱干上的芽及过密集的芽，去弱留强，去密留稀，以保留5至8个健壮的芽为好（定苗）。待芽抽生为枝，高度达40厘米时进行第一次修剪（打顶），第一次打顶后，其上萌发的分枝达20厘米左右时即可进行第二次修剪（在上次剪口上提高10至15厘米即可），第三次修剪与第二次修剪相同。
老茶树深、重修剪的时间一般为春茶提早结束时进行，可延续的时间为1至2月，台刈的时间一般在9至10月进行。成行的茶树修剪为弧形，零星分散的茶树修剪为半球形或球形。
（三）精耕细作，增施有机肥，修复土壤，提升地力                                    （四）三个村共实施1000亩。</t>
  </si>
  <si>
    <t>实现老茶园更新复壮，提高产量，提升品质，应对不同衰老程度的茶树因地制宜地及时采取深、重修剪及台刈等技术措施，进行老茶树的“改头换面”、更新换代，同时加强茶园土壤修复、肥水管理、病虫害防治等技术措施，恢复和发展我乡茶叶产业。</t>
  </si>
  <si>
    <t>村集体组织实施，群众参与项目决策、实施、监督、后续项目运行管理等。</t>
  </si>
  <si>
    <t>通过对三个村1000亩茶园实施改造，提升茶园产出，增加群众产业收入。</t>
  </si>
  <si>
    <t>三个村共实施1000亩茶园改造。</t>
  </si>
  <si>
    <t>1万元/亩</t>
  </si>
  <si>
    <t>增加茶农收入约1000元/户</t>
  </si>
  <si>
    <t>提高产量，提升品质，应对不同衰老程度的茶树因地制宜地及时采取深、重修剪及台刈等技术措施，进行老茶树的“改头换面”、更新换代，同时加强茶园土壤修复、肥水管理、病虫害防治等技术措施，恢复和发展我县茶叶产业，增加茶农收入。</t>
  </si>
  <si>
    <t>使用年限2年</t>
  </si>
  <si>
    <t>咸宜镇中六村山地鸡养殖基地、李坪村猕猴桃基地巩固提升项目</t>
  </si>
  <si>
    <t>对原中六村山地鸡养殖基地、李坪村猕猴桃基地进行巩固提升，稳固持续发展产业基地。</t>
  </si>
  <si>
    <t>咸宜镇中六村、李坪村</t>
  </si>
  <si>
    <t>稳固持续发展产业基地，确保基地持续发挥效益。</t>
  </si>
  <si>
    <t>稳固持续发展产业基地，群众参与务工或分红获得收益。</t>
  </si>
  <si>
    <t>稳固持续发展产业基地，促进农户增收</t>
  </si>
  <si>
    <t>涉及农户120户,500人.</t>
  </si>
  <si>
    <t>农户120户,500人受益</t>
  </si>
  <si>
    <t>新建使用年限≥5年。</t>
  </si>
  <si>
    <t>农户120户,550人受益</t>
  </si>
  <si>
    <t>城口县岚天乡2020年民房变民宿股权化改革项目</t>
  </si>
  <si>
    <t>岚天乡四个村闲置民房进行民宿改造</t>
  </si>
  <si>
    <t>城口县岚天乡岚溪村、星月村、红岸村、三河村等四个村</t>
  </si>
  <si>
    <t xml:space="preserve">项目实施可使全乡户1026人均增加收入2000元，其中贫困户30户152人，可发展水果产业，产业发展最低可持续5年。
</t>
  </si>
  <si>
    <t xml:space="preserve">  群众参与：  部分受益户参与项目选址，监督项目实施。 
  带贫减贫机制：1.为贫困户提供就业岗位4个，增加工资性收入10000元/人.年；2.集体经济组织所投入的股权化改革资金按6%保底分红，其中0.6%为公益金、1.08%用于贫困户分红、4.32%用于全村股东分红（包括贫                                                                                困户）； 3.带动农户农产品销售，增加经营性收入300元/户.年。4.带动民宿经营，增加经营性收入1500元/户.年
</t>
  </si>
  <si>
    <t>受益群1026人；其中建卡贫困户30户152人。</t>
  </si>
  <si>
    <t>贫困地区旅游基础设施建设质量达标率100%</t>
  </si>
  <si>
    <t>676元/人</t>
  </si>
  <si>
    <t>乡村旅游带动增加贫困人口收入≥15万元（总收入）</t>
  </si>
  <si>
    <t>受益建档立卡贫困人口数152人</t>
  </si>
  <si>
    <t>旅游基础设施持续使用年限≥5年</t>
  </si>
  <si>
    <t>参与旅游扶贫项目贫困贫困人口满意度100%</t>
  </si>
  <si>
    <t>集体经济组织所投入的股权化改革资金按6%保底分红，其中0.6%为公益金、1.08%用于贫困户分红、4.32%用于全村股东分红（包括贫困户）</t>
  </si>
  <si>
    <t>城口县2021年农村公路水毁灾后恢复工程</t>
  </si>
  <si>
    <t>路基恢复、内边坡整治</t>
  </si>
  <si>
    <t>高观镇、修齐镇</t>
  </si>
  <si>
    <t>恢复路基、恢复内边坡，通过群众参与项目务工，实现劳务收入，并通过项目实施改善群众交通条件。</t>
  </si>
  <si>
    <t>路基、坡整治14000立方米</t>
  </si>
  <si>
    <t>550元/立方米</t>
  </si>
  <si>
    <t>沿线群众5000人受益</t>
  </si>
  <si>
    <t>贫困人口满意度95%以上</t>
  </si>
  <si>
    <t>县公路养护中心</t>
  </si>
  <si>
    <t>李超</t>
  </si>
  <si>
    <t>城口县2021年农村供水灾后重建项目</t>
  </si>
  <si>
    <t>全县25个乡镇街道安全饮水灾后恢复重建，解决群众安全饮水问题。</t>
  </si>
  <si>
    <t>部分乡镇街道</t>
  </si>
  <si>
    <t>通过项目实施解决全县25个乡镇街道灾后安全饮水问题。</t>
  </si>
  <si>
    <t>通过农村供水灾后重建项目实施，解决全县25个乡镇街道群众灾后安全饮水问题。</t>
  </si>
  <si>
    <t>全县25个乡镇（街道）灾后供水恢复</t>
  </si>
  <si>
    <t>饮水水管15-40元/米</t>
  </si>
  <si>
    <t>通过项目实施解决全县25个乡镇街道灾后安全饮水问题，减少群众灾后饮水恢复支出298万元</t>
  </si>
  <si>
    <t>解决全县各乡镇20000余人饮水安全问题</t>
  </si>
  <si>
    <t>雷力</t>
  </si>
  <si>
    <t>城口县2021年农村房屋灾后恢复项目</t>
  </si>
  <si>
    <t>危房改造</t>
  </si>
  <si>
    <t>部分乡镇街道脱贫人口、监测对象因灾住房受损、倒塌等灾后恢复。</t>
  </si>
  <si>
    <t>通过项目实施解决群众住房安全保障问题。</t>
  </si>
  <si>
    <t>完成受灾房屋恢复重建84户</t>
  </si>
  <si>
    <t>C级7500元/户，D级21000元/户</t>
  </si>
  <si>
    <t>减少农户因房屋恢复及重建的资金支出166万元</t>
  </si>
  <si>
    <t>有效帮助70余户农户解决住房安全问题</t>
  </si>
  <si>
    <t>城口县葛城街道2021年灾后恢复巩固拓展脱贫攻坚成果项目</t>
  </si>
  <si>
    <t>修复因灾导致的村社道路、产业路、桥涵、饮水安全、产业受损等，切实解决影响群众“两不愁三保障”的急难愁盼问题。</t>
  </si>
  <si>
    <t>葛城街道各村（社区）</t>
  </si>
  <si>
    <t>修复因灾导致的村社道路、产业路、桥涵、饮水安全、产业受损等，切实保障群众“两不愁三保障”，巩固脱贫攻坚成果。</t>
  </si>
  <si>
    <t>通过项目实施，修复街道10个村（社区）因灾导致的村社道路、产业路、桥涵、饮水安全、产业受损等，切实解决影响群众“两不愁三保障”的急难愁盼问题。</t>
  </si>
  <si>
    <t>街道10个村（社区）灾后恢复</t>
  </si>
  <si>
    <t>村级公路维修成本≤800元/立方、饮水管网≤200元/米</t>
  </si>
  <si>
    <t>减少出行运输成本≥600元/年</t>
  </si>
  <si>
    <t>200户965人受益</t>
  </si>
  <si>
    <t>965人</t>
  </si>
  <si>
    <t>256人</t>
  </si>
  <si>
    <t>吴林江</t>
  </si>
  <si>
    <t>城口县复兴街道2021年灾后恢复巩固拓展脱贫攻坚成果项目</t>
  </si>
  <si>
    <t>复兴街道各村（社区）</t>
  </si>
  <si>
    <t>通过项目实施，修复街道7个村（社区）灾后恢复因灾导致的村社道路、产业路、桥涵、饮水安全、产业受损等，切实解决影响群众“两不愁三保障”的急难愁盼问题。</t>
  </si>
  <si>
    <t>街道7个村（社区）灾后恢复</t>
  </si>
  <si>
    <t>清除淤泥垮方，疏通抢修供水管道，修复道路产业路。</t>
  </si>
  <si>
    <t>在项目建设过程中能够带动周边农户（含脱贫户）参与务工，实现务工增收500元-2000元。</t>
  </si>
  <si>
    <t>75户280名脱贫人口受益</t>
  </si>
  <si>
    <t>345户1056人</t>
  </si>
  <si>
    <t>城口县修齐镇2021年灾后恢复巩固拓展脱贫攻坚成果项目</t>
  </si>
  <si>
    <t>修齐镇各村（社区）</t>
  </si>
  <si>
    <t>通过项目实施，修复全镇12个村（社区）灾后恢复因灾导致的村社道路、产业路、桥涵、饮水安全、产业受损等，切实解决影响群众“两不愁三保障”的急难愁盼问题。</t>
  </si>
  <si>
    <t>全镇12个村（社区）灾后恢复</t>
  </si>
  <si>
    <t>道路1000元/m，塌方1000元/m³</t>
  </si>
  <si>
    <t>通过建设劳务需求，增加周边群众务工收入7万元</t>
  </si>
  <si>
    <t>通过恢复受损的基础设施和清理滑坡、塌方，使5000人的生产生活恢复正常</t>
  </si>
  <si>
    <t>城口县高观镇2021年灾后恢复巩固拓展脱贫攻坚成果项目</t>
  </si>
  <si>
    <t>高观镇各村（社区）</t>
  </si>
  <si>
    <t>通过项目实施，修复全镇11个村（社区）灾后恢复因灾导致的村社道路、产业路、桥涵、饮水安全、产业受损等，切实解决影响群众“两不愁三保障”的急难愁盼问题。</t>
  </si>
  <si>
    <t>全镇11个村（社区）灾后恢复</t>
  </si>
  <si>
    <t>边坡滑坡治理约1000元/米，挡土墙约2000元/立方米，外坎约2000元/米（按实际设计施工为准）</t>
  </si>
  <si>
    <t>带动务工人员增加收入5000/人</t>
  </si>
  <si>
    <t>受益群众3124户7812人，脱贫户471户1617人</t>
  </si>
  <si>
    <t>3124户7812人</t>
  </si>
  <si>
    <t>471户1617人</t>
  </si>
  <si>
    <t>城口县明通镇2021年灾后恢复巩固拓展脱贫攻坚成果项目</t>
  </si>
  <si>
    <t>明通镇各村（社区）</t>
  </si>
  <si>
    <t>通过项目实施，修复全镇7个村（社区）灾后恢复因灾导致的村社道路、产业路、桥涵、饮水安全、产业受损等，切实解决影响群众“两不愁三保障”的急难愁盼问题。</t>
  </si>
  <si>
    <t>全镇7个村（社区）灾后恢复</t>
  </si>
  <si>
    <t>修复村社道路10000元/公里，垮方清理成本260元/小时。</t>
  </si>
  <si>
    <t>修复道路、饮水、产业，减少出行、饮水成本200元/人，产业增收500元/人。</t>
  </si>
  <si>
    <t>修复灾后道路，桥涵、产业路、饮水设施，方便各村村民出行、用水及产业发展。284名群众受益。有利于巩固脱贫攻坚成果，切实提升群众满意度。</t>
  </si>
  <si>
    <t>城口县庙坝镇2021年灾后恢复巩固拓展脱贫攻坚成果项目</t>
  </si>
  <si>
    <t>庙坝镇各村（社区）</t>
  </si>
  <si>
    <t>每村5万元</t>
  </si>
  <si>
    <t>减少群众出行成本5万，增加群众出行收入5万</t>
  </si>
  <si>
    <t>56户243人的脱贫人口受益</t>
  </si>
  <si>
    <t>城口县坪坝镇2021年灾后恢复巩固拓展脱贫攻坚成果项目</t>
  </si>
  <si>
    <t>坪坝镇各村（社区）</t>
  </si>
  <si>
    <t>通过项目实施，修复全镇9个村（社区）灾后恢复因灾导致的村社道路、产业路、桥涵、饮水安全、产业受损等，切实解决影响群众“两不愁三保障”的急难愁盼问题。</t>
  </si>
  <si>
    <t>全镇9个村（社区）灾后恢复</t>
  </si>
  <si>
    <t>M7.5片石挡墙350元/m³；混凝土浇筑排水沟480元/米，其它以实际建设成本为准。</t>
  </si>
  <si>
    <t>可实现财政投资40万元</t>
  </si>
  <si>
    <t>受益群众10000余人，其中已脱贫人口2146人。</t>
  </si>
  <si>
    <t>10000余人</t>
  </si>
  <si>
    <t>项目由村集体经济组织牵头实施，可增加村集体经济收入</t>
  </si>
  <si>
    <t>城口县巴山镇2021年灾后恢复巩固拓展脱贫攻坚成果项目</t>
  </si>
  <si>
    <t>巴山镇各村（社区）</t>
  </si>
  <si>
    <t>通达公路修复8万元/公里，通畅公路修复70万元/公里，其他金额已实际发生为准</t>
  </si>
  <si>
    <t>降低群众出行成本，人均约500元</t>
  </si>
  <si>
    <t>通过项目实施，保障辖区群众13000余人出行安全，提升群众满意度</t>
  </si>
  <si>
    <t>方进华</t>
  </si>
  <si>
    <t>城口县高燕镇2021年灾后恢复巩固拓展脱贫攻坚成果项目</t>
  </si>
  <si>
    <t>高燕镇各村（社区）</t>
  </si>
  <si>
    <t>通过项目实施，修复全镇14个村（社区）灾后恢复因灾导致的村社道路、产业路、桥涵、饮水安全、产业受损等，切实解决影响群众“两不愁三保障”的急难愁盼问题。</t>
  </si>
  <si>
    <t>全镇14个村（社区）灾后恢复</t>
  </si>
  <si>
    <t>约5万/村</t>
  </si>
  <si>
    <t>通过修复破损道路、饮水设施、产业配套设施，降低村民出行的时间成本和经济成本，减少群众灾后恢复支出70万元，保障出行和饮水安全。</t>
  </si>
  <si>
    <t>5121户15631人</t>
  </si>
  <si>
    <t>869户3461人</t>
  </si>
  <si>
    <t>城口县东安镇2021年灾后恢复巩固拓展脱贫攻坚成果项目</t>
  </si>
  <si>
    <t>东安镇各村（社区）</t>
  </si>
  <si>
    <t>通过项目实施，修复全镇10个村（社区）灾后恢复因灾导致的村社道路、产业路、桥涵、饮水安全、产业受损等，切实解决影响群众“两不愁三保障”的急难愁盼问题。</t>
  </si>
  <si>
    <t>全镇10个村（社区）灾后恢复</t>
  </si>
  <si>
    <t>项目总投资不超过200万元</t>
  </si>
  <si>
    <t>降低群众的生产生活成本，施工过程中务工约100元/人/天</t>
  </si>
  <si>
    <t>受益2372户7504人，其中脱贫户570户2018人</t>
  </si>
  <si>
    <t>城口县咸宜镇2021年灾后恢复巩固拓展脱贫攻坚成果项目</t>
  </si>
  <si>
    <t>咸宜镇各村（社区）</t>
  </si>
  <si>
    <t>通过项目实施，修复全镇8个村（社区）灾后恢复因灾导致的村社道路、产业路、桥涵、饮水安全、产业受损等，切实解决影响群众“两不愁三保障”的急难愁盼问题。</t>
  </si>
  <si>
    <t>全镇8个村（社区）灾后恢复</t>
  </si>
  <si>
    <t>M7.5浆砌片石320元/m³，C20混凝土500元/m³，跨方清除10元/m³，20mm引水管15元/m等</t>
  </si>
  <si>
    <t>保障群众出行，产业发展和饮水安全，减少群众灾后恢复支出40万元，巩固脱贫攻坚成果</t>
  </si>
  <si>
    <t>全镇2200余人（其中贫困人口400余人）</t>
  </si>
  <si>
    <t>城口县高楠镇2021年灾后恢复巩固拓展脱贫攻坚成果项目</t>
  </si>
  <si>
    <t>高楠镇各村（社区）</t>
  </si>
  <si>
    <t>通过项目实施，修复全镇6个村（社区）灾后恢复因灾导致的村社道路、产业路、桥涵、饮水安全、产业受损等，切实解决影响群众“两不愁三保障”的急难愁盼问题。</t>
  </si>
  <si>
    <t>全镇6个村（社区）灾后恢复</t>
  </si>
  <si>
    <t>300元/立方米</t>
  </si>
  <si>
    <t>群众通过务工增加收入。80元/人/天。</t>
  </si>
  <si>
    <t>保障周边3125名群众出行安全</t>
  </si>
  <si>
    <t>3125人</t>
  </si>
  <si>
    <t>356人受益</t>
  </si>
  <si>
    <t>陆是朝</t>
  </si>
  <si>
    <t>城口县龙田乡2021年灾后恢复巩固拓展脱贫攻坚成果项目</t>
  </si>
  <si>
    <t>龙田乡各村（社区）</t>
  </si>
  <si>
    <t>通过项目实施，修复全乡8个村（社区）灾后恢复因灾导致的村社道路、产业路、桥涵、饮水安全、产业受损等，切实解决影响群众“两不愁三保障”的急难愁盼问题。</t>
  </si>
  <si>
    <t>全乡8个村（社区）灾后恢复</t>
  </si>
  <si>
    <t>公路、桥涵洞、饮水蓄水池处置数量：≥1处</t>
  </si>
  <si>
    <t>解决因灾造成的影响群众“两不愁三保障”的急难愁盼问题，减少群众灾后恢复支出30万元。</t>
  </si>
  <si>
    <t>帮助286名群众恢复生产生活，修复因灾受损的基础设施，保障群众出行安全。</t>
  </si>
  <si>
    <t>城口县北屏乡2021年灾后恢复巩固拓展脱贫攻坚成果项目</t>
  </si>
  <si>
    <t>通过项目实施，修复全乡6个村（社区）灾后恢复因灾导致的村社道路、产业路、桥涵、饮水安全、产业受损等，切实解决影响群众“两不愁三保障”的急难愁盼问题。</t>
  </si>
  <si>
    <t>全乡6个村（社区）灾后恢复</t>
  </si>
  <si>
    <t>5万元/村（社区）</t>
  </si>
  <si>
    <t>在项目建设过程中能够带动周边农户（含脱贫户）参与务工，实现务工增收5万元</t>
  </si>
  <si>
    <t>受益脱贫群众数1561人</t>
  </si>
  <si>
    <t>城口县岚天乡2021年灾后恢复巩固拓展脱贫攻坚成果项目</t>
  </si>
  <si>
    <t>岚天乡各村（社区）</t>
  </si>
  <si>
    <t>通过项目实施，修复全乡4个村（社区）灾后恢复因灾导致的村社道路、产业路、桥涵、饮水安全、产业受损等，切实解决影响群众“两不愁三保障”的急难愁盼问题。</t>
  </si>
  <si>
    <t>全乡4个村（社区）灾后恢复</t>
  </si>
  <si>
    <t>挡土墙修建600元/m³</t>
  </si>
  <si>
    <t>通过修复基础设施，降低群众出行、产业等成本5元/次。</t>
  </si>
  <si>
    <t>受益脱贫人口数157人</t>
  </si>
  <si>
    <t>城口县河鱼乡2021年灾后恢复巩固拓展脱贫攻坚成果项目</t>
  </si>
  <si>
    <t>河鱼乡各村（社区）</t>
  </si>
  <si>
    <t>通过项目实施，修复全乡5个村（社区）灾后恢复因灾导致的村社道路、产业路、桥涵、饮水安全、产业受损等，切实解决影响群众“两不愁三保障”的急难愁盼问题。</t>
  </si>
  <si>
    <t>全乡5个村（社区）灾后恢复</t>
  </si>
  <si>
    <t>项目总投资≤50万</t>
  </si>
  <si>
    <t>减少群众出行成本≥500元</t>
  </si>
  <si>
    <t>基础设施修复保障全乡群众吃穿住行，全乡4821人受益。</t>
  </si>
  <si>
    <t>组集体经济组织实施</t>
  </si>
  <si>
    <t>城口县厚坪乡2021年灾后恢复巩固拓展脱贫攻坚成果项目</t>
  </si>
  <si>
    <t>厚坪乡各村（社区）</t>
  </si>
  <si>
    <t>通过项目实施，修复全乡7个村（社区）灾后恢复因灾导致的村社道路、产业路、桥涵、饮水安全、产业受损等，切实解决影响群众“两不愁三保障”的急难愁盼问题。</t>
  </si>
  <si>
    <t>全乡7个村（社区）灾后恢复</t>
  </si>
  <si>
    <t>7.14万元/村</t>
  </si>
  <si>
    <t>带动脱贫户增收2000元</t>
  </si>
  <si>
    <t>受益脱贫人口503户1784人</t>
  </si>
  <si>
    <t>城口县治平乡2021年灾后恢复巩固拓展脱贫攻坚成果项目</t>
  </si>
  <si>
    <t>治平乡各村（社区）</t>
  </si>
  <si>
    <t>堡坎每立方米500元</t>
  </si>
  <si>
    <t>带动本地群众务工，增加群众务工收入人均5000元</t>
  </si>
  <si>
    <t>项目建成后改善周边512名群众生活条件，保障群众出行安全</t>
  </si>
  <si>
    <t>城口县明中乡2021年灾后恢复巩固拓展脱贫攻坚成果项目</t>
  </si>
  <si>
    <t>明中乡各村（社区）</t>
  </si>
  <si>
    <t>修复4处水毁公路基（堡坎）预计35万元。</t>
  </si>
  <si>
    <t>用以工代赈的方式实施项目，直接增加贫困群众收入150元/天，恢复道路通行能力，降低群众出行成本。</t>
  </si>
  <si>
    <t>增加贫困群众收入；改善500余名群众道路交通条件；消除交通安全隐患。</t>
  </si>
  <si>
    <t>城口县蓼子乡2021年灾后恢复巩固拓展脱贫攻坚成果项目</t>
  </si>
  <si>
    <t>蓼子乡各村（社区）</t>
  </si>
  <si>
    <t>通过项目实施，修复全乡13个村（社区）灾后恢复因灾导致的村社道路、产业路、桥涵、饮水安全、产业受损等，切实解决影响群众“两不愁三保障”的急难愁盼问题。</t>
  </si>
  <si>
    <t>全乡13个村（社区）灾后恢复</t>
  </si>
  <si>
    <t>减少出行运输成本≥400元/年</t>
  </si>
  <si>
    <t>3500户9100人受益</t>
  </si>
  <si>
    <t>城口县鸡鸣乡2021年灾后恢复巩固拓展脱贫攻坚成果项目</t>
  </si>
  <si>
    <t>鸡鸣乡各村（社区）</t>
  </si>
  <si>
    <t>总投资≤30万</t>
  </si>
  <si>
    <t>减少村民出行运输费≥500元</t>
  </si>
  <si>
    <t>受益人口5512人，脱贫人口1496人</t>
  </si>
  <si>
    <t>无</t>
  </si>
  <si>
    <t>城口县周溪乡2021年灾后恢复巩固拓展脱贫攻坚成果项目</t>
  </si>
  <si>
    <t>周溪乡各村（社区）</t>
  </si>
  <si>
    <t>预计200元/小时（按实际施工为准）</t>
  </si>
  <si>
    <t>带动群众务工增加收入预计3万元</t>
  </si>
  <si>
    <t>受益人口1500人</t>
  </si>
  <si>
    <t>侯凯龄</t>
  </si>
  <si>
    <t>城口县双河乡2021年灾后恢复巩固拓展脱贫攻坚成果项目</t>
  </si>
  <si>
    <t>双河乡各村（社区）</t>
  </si>
  <si>
    <t>通过项目实施，修复全乡9个村（社区）灾后恢复因灾导致的村社道路、产业路、桥涵、饮水安全、产业受损等，切实解决影响群众“两不愁三保障”的急难愁盼问题。</t>
  </si>
  <si>
    <t>全乡9个村（社区）灾后恢复</t>
  </si>
  <si>
    <t>≤60万元</t>
  </si>
  <si>
    <t>群众务工收入3000元/人</t>
  </si>
  <si>
    <t>受益脱贫人口2448人</t>
  </si>
  <si>
    <t>集体经济实施收益进行分红</t>
  </si>
  <si>
    <t>城口县沿河乡2021年灾后恢复巩固拓展脱贫攻坚成果项目</t>
  </si>
  <si>
    <t>沿河乡各村（社区）</t>
  </si>
  <si>
    <t>项目实施过程中能够吸纳当地部分群众参与务工，实现户均增收1500元以上。</t>
  </si>
  <si>
    <t>1352户4738人受益，带动贫困户384户1347人</t>
  </si>
  <si>
    <t>贺鹏</t>
  </si>
  <si>
    <t>城口县左岚乡2021年灾后恢复巩固拓展脱贫攻坚成果项目</t>
  </si>
  <si>
    <t>左岚乡各村（社区）</t>
  </si>
  <si>
    <t>水管30元/米、生产便道110元/米</t>
  </si>
  <si>
    <t>周边群众通过参与务工，能够增加收入200-500元。</t>
  </si>
  <si>
    <t>收益群众5000余人，其中脱贫人口1000余人，监测对象8人。</t>
  </si>
  <si>
    <t>1000、8</t>
  </si>
  <si>
    <t>黄佐云</t>
  </si>
  <si>
    <t>城口县葛城街道2021年农村环境综合整治项目</t>
  </si>
  <si>
    <t>聚集街道10个村（社区）农业生产发展“五清理一活动”专项行动，全面巩固提升农村人居环境整治成果，切实解决农村“脏乱差”易反弹问题，推动农村人居环境更加干净、整洁、有序。</t>
  </si>
  <si>
    <t>通过开展“五清理一活动”专项行动，全面提升辖区人居环境，改善群众居住条件和精神面貌，促进乡风文明。</t>
  </si>
  <si>
    <t>通过对街道10个村（社区）开展“五清理一活动”专项行动，全面提升辖区人居环境，改善群众居住条件和精神面貌，促进乡风文明。</t>
  </si>
  <si>
    <t>街道10个村（社区）“八乱”整治</t>
  </si>
  <si>
    <t>乱搭建拆除成本≤250元/平米、乱堆码移除成本≤150元/立方</t>
  </si>
  <si>
    <t>增加森林人家旅游入≥1000元/年</t>
  </si>
  <si>
    <t>600户2656人</t>
  </si>
  <si>
    <t>2656人</t>
  </si>
  <si>
    <t>586人</t>
  </si>
  <si>
    <t>城口县复兴街道2021年农村环境综合整治项目</t>
  </si>
  <si>
    <t>聚集街道7个村（社区）农业生产发展“五清理一活动”专项行动，全面巩固提升农村人居环境整治成果，切实解决农村“脏乱差”易反弹问题，推动农村人居环境更加干净、整洁、有序。</t>
  </si>
  <si>
    <t>通过对街道7个村（社区）开展“五清理一活动”专项行动，全面提升辖区人居环境，改善群众居住条件和精神面貌，促进乡风文明。</t>
  </si>
  <si>
    <t>街道7个村（社区）“八乱”整治</t>
  </si>
  <si>
    <t>整治“乱搭建”“乱停放”“乱堆码”，临街环境整治</t>
  </si>
  <si>
    <t>34户127人脱贫人口受益</t>
  </si>
  <si>
    <t>137户517人</t>
  </si>
  <si>
    <t>城口县修齐镇2021年农村环境综合整治项目</t>
  </si>
  <si>
    <t>聚集全镇12个村（社区）农业生产发展“五清理一活动”专项行动，全面巩固提升农村人居环境整治成果，切实解决农村“脏乱差”易反弹问题，推动农村人居环境更加干净、整洁、有序。</t>
  </si>
  <si>
    <t>通过对全镇12个村（社区）开展“五清理一活动”专项行动，全面提升辖区人居环境，改善群众居住条件和精神面貌，促进乡风文明。</t>
  </si>
  <si>
    <t>全镇12个村（社区）“八乱”整治</t>
  </si>
  <si>
    <t>200元/㎡</t>
  </si>
  <si>
    <t>通过建设劳务需求，增加周边群众务工收入6万元</t>
  </si>
  <si>
    <t>通过乱搭建”“乱停放”“乱堆码”专项整治，大力推动“乱倾排”“乱摆占”“乱张贴”“乱开挖”“乱捕伐”专项整治，努力实现城乡同美使5000人的生产生活环境改善</t>
  </si>
  <si>
    <t>城口县高观镇2021年农村环境综合整治项目</t>
  </si>
  <si>
    <t>聚集全镇11个村（社区）农业生产发展“五清理一活动”专项行动，全面巩固提升农村人居环境整治成果，切实解决农村“脏乱差”易反弹问题，推动农村人居环境更加干净、整洁、有序。</t>
  </si>
  <si>
    <t>通过对全镇11个村（社区）开展“五清理一活动”专项行动，全面提升辖区人居环境，改善群众居住条件和精神面貌，促进乡风文明。</t>
  </si>
  <si>
    <t>全镇11个村（社区）“八乱”整治</t>
  </si>
  <si>
    <t>乱搭建”“乱停放”“乱堆码”专项整治，大力推动“乱倾排”“乱摆占”“乱张贴”“乱开挖”“乱捕伐”专项整治约200元/平米（按实际设计施工为准）</t>
  </si>
  <si>
    <t>城口县明通镇2021年农村环境综合整治项目</t>
  </si>
  <si>
    <t>聚集全镇7个村（社区）农业生产发展“五清理一活动”专项行动，全面巩固提升农村人居环境整治成果，切实解决农村“脏乱差”易反弹问题，推动农村人居环境更加干净、整洁、有序。</t>
  </si>
  <si>
    <t>通过对全镇7个村（社区）开展“五清理一活动”专项行动，全面提升辖区人居环境，改善群众居住条件和精神面貌，促进乡风文明。</t>
  </si>
  <si>
    <t>全镇7个村（社区）“八乱”整治</t>
  </si>
  <si>
    <t>开展“八乱”整治，拆除违规设施成本1000元/户。</t>
  </si>
  <si>
    <t>开展“八乱”整治，减少环境保护支出，同时带动群众通过劳务增收约100元/人.天。</t>
  </si>
  <si>
    <t>改善镇村859余名居民居住环境，实现城乡同美，提升群众满意度。</t>
  </si>
  <si>
    <t>杨传洪</t>
  </si>
  <si>
    <t>城口县庙坝镇2021年农村环境综合整治项目</t>
  </si>
  <si>
    <t>每村3万元</t>
  </si>
  <si>
    <t>改善环境减少支出3万，增加群众出行收入3万</t>
  </si>
  <si>
    <t>35户162人的脱贫人口受益</t>
  </si>
  <si>
    <t>城口县坪坝镇2021年农村环境综合整治项目</t>
  </si>
  <si>
    <t>聚集全镇9个村（社区）农业生产发展“五清理一活动”专项行动，全面巩固提升农村人居环境整治成果，切实解决农村“脏乱差”易反弹问题，推动农村人居环境更加干净、整洁、有序。</t>
  </si>
  <si>
    <t>通过对全镇9个村（社区）开展“五清理一活动”专项行动，全面提升辖区人居环境，改善群众居住条件和精神面貌，促进乡风文明。</t>
  </si>
  <si>
    <t>全镇9个村（社区）“八乱”整治</t>
  </si>
  <si>
    <t>人工费（小工）≤200元/天；人工费（大工）≤500元/天；其它以实际建设成本为准。</t>
  </si>
  <si>
    <t>可实现财政投资25万元</t>
  </si>
  <si>
    <t>城口县巴山镇2021年农村环境综合整治项目</t>
  </si>
  <si>
    <t>人工费（小工）≤200元/天其它以实际建设成本为准。</t>
  </si>
  <si>
    <t>全面提升辖区人居环境，改善群众居住条件和精神面貌，促进乡风文明，同时整治和建设过程中促进村民务工增收100元/人/天。</t>
  </si>
  <si>
    <t>通过项目实施，5000余人生活条件得以改善，能效提升群众幸福感、获得感</t>
  </si>
  <si>
    <t>城口县高燕镇2021年农村环境综合整治项目</t>
  </si>
  <si>
    <t>聚集全镇14个村（社区）农业生产发展“五清理一活动”专项行动，全面巩固提升农村人居环境整治成果，切实解决农村“脏乱差”易反弹问题，推动农村人居环境更加干净、整洁、有序。</t>
  </si>
  <si>
    <t>通过对全镇14个村（社区）开展“五清理一活动”专项行动，全面提升辖区人居环境，改善群众居住条件和精神面貌，促进乡风文明。</t>
  </si>
  <si>
    <t>全镇14个村（社区）“八乱”整治</t>
  </si>
  <si>
    <t>通过开展“五清理一活动”专项行动，全面提升辖区15600余人人居环境，改善群众居住条件和精神面貌，促进乡风文明。</t>
  </si>
  <si>
    <t>城口县东安镇2021年农村环境综合整治项目</t>
  </si>
  <si>
    <t>聚集全镇10个村（社区）农业生产发展“五清理一活动”专项行动，全面巩固提升农村人居环境整治成果，切实解决农村“脏乱差”易反弹问题，推动农村人居环境更加干净、整洁、有序。</t>
  </si>
  <si>
    <t>通过对全镇10个村（社区）开展“五清理一活动”专项行动，全面提升辖区人居环境，改善群众居住条件和精神面貌，促进乡风文明。</t>
  </si>
  <si>
    <t>全镇10个村（社区）“八乱”整治</t>
  </si>
  <si>
    <t>项目总投资不超过31.89万元</t>
  </si>
  <si>
    <t>群众通过务工增加收入。100元/人/天。</t>
  </si>
  <si>
    <t>受益2121户6724人，其中脱贫户423户1558人</t>
  </si>
  <si>
    <t>城口县咸宜镇2021年农村环境综合整治项目</t>
  </si>
  <si>
    <t>聚集全镇8个村（社区）农业生产发展“五清理一活动”专项行动，全面巩固提升农村人居环境整治成果，切实解决农村“脏乱差”易反弹问题，推动农村人居环境更加干净、整洁、有序。</t>
  </si>
  <si>
    <t>通过对全镇8个村（社区）开展“五清理一活动”专项行动，全面提升辖区人居环境，改善群众居住条件和精神面貌，促进乡风文明。</t>
  </si>
  <si>
    <t>全镇8个村（社区）“八乱”整治</t>
  </si>
  <si>
    <t>1800余人（其中贫困人口300余人）</t>
  </si>
  <si>
    <t>城口县高楠镇2021年农村环境综合整治项目</t>
  </si>
  <si>
    <t>聚集全镇6个村（社区）农业生产发展“五清理一活动”专项行动，全面巩固提升农村人居环境整治成果，切实解决农村“脏乱差”易反弹问题，推动农村人居环境更加干净、整洁、有序。</t>
  </si>
  <si>
    <t>通过对全镇6个村（社区）开展“五清理一活动”专项行动，全面提升辖区人居环境，改善群众居住条件和精神面貌，促进乡风文明。</t>
  </si>
  <si>
    <t>全镇6个村（社区）“八乱”整治</t>
  </si>
  <si>
    <t>专项整治成本预计800元/米</t>
  </si>
  <si>
    <t>通过项目实施，改善周边2989名群众生活环境，提升群众精神面貌。</t>
  </si>
  <si>
    <t>2989人</t>
  </si>
  <si>
    <t>277人受益</t>
  </si>
  <si>
    <t>城口县龙田乡2021年农村环境综合整治项目</t>
  </si>
  <si>
    <t>聚集全乡8个村（社区）农业生产发展“五清理一活动”专项行动，全面巩固提升农村人居环境整治成果，切实解决农村“脏乱差”易反弹问题，推动农村人居环境更加干净、整洁、有序。</t>
  </si>
  <si>
    <t>通过对全乡8个村（社区）开展“五清理一活动”专项行动，全面提升辖区人居环境，改善群众居住条件和精神面貌，促进乡风文明。</t>
  </si>
  <si>
    <t>全乡8个村（社区）“八乱”整治</t>
  </si>
  <si>
    <t>面上环境综合整治资金补助第一阶段补助13万元，第二阶段补7万元，易地扶贫搬迁安置点环境整治补助30.47万元。</t>
  </si>
  <si>
    <t>降低已脱贫户生活成本50.47万元</t>
  </si>
  <si>
    <t>实施全乡农户环境综合整治，提升1500余名群众生活条件，提高群众满意度</t>
  </si>
  <si>
    <t>城口县北屏乡2021年农村环境综合整治项目</t>
  </si>
  <si>
    <t>聚集全乡6个村（社区）农业生产发展“五清理一活动”专项行动，全面巩固提升农村人居环境整治成果，切实解决农村“脏乱差”易反弹问题，推动农村人居环境更加干净、整洁、有序。</t>
  </si>
  <si>
    <t>通过对全乡6个村（社区）开展“五清理一活动”专项行动，全面提升辖区人居环境，改善群众居住条件和精神面貌，促进乡风文明。</t>
  </si>
  <si>
    <t>全乡6个村（社区）“八乱”整治</t>
  </si>
  <si>
    <t>5.23万元/村（社区）</t>
  </si>
  <si>
    <t>开展“八乱行为”专项整治，全面提升辖区人居环境，为乡村旅游提档升级，增加旅游收入</t>
  </si>
  <si>
    <t>城口县岚天乡2021年农村环境综合整治项目</t>
  </si>
  <si>
    <t>聚集全乡4个村（社区）农业生产发展“五清理一活动”专项行动，全面巩固提升农村人居环境整治成果，切实解决农村“脏乱差”易反弹问题，推动农村人居环境更加干净、整洁、有序。</t>
  </si>
  <si>
    <t>通过对全乡4个村（社区）开展“五清理一活动”专项行动，全面提升辖区人居环境，改善群众居住条件和精神面貌，促进乡风文明。</t>
  </si>
  <si>
    <t>全乡4个村（社区）“八乱”整治</t>
  </si>
  <si>
    <t>垃圾桶成本50元/个</t>
  </si>
  <si>
    <t>减少垃圾处理成本40万元</t>
  </si>
  <si>
    <t>受益脱贫人口数686人</t>
  </si>
  <si>
    <t>城口县河鱼乡2021年农村环境综合整治项目</t>
  </si>
  <si>
    <t>聚集全乡5个村（社区）农业生产发展“五清理一活动”专项行动，全面巩固提升农村人居环境整治成果，切实解决农村“脏乱差”易反弹问题，推动农村人居环境更加干净、整洁、有序。</t>
  </si>
  <si>
    <t>通过对全乡5个村（社区）开展“五清理一活动”专项行动，全面提升辖区人居环境，改善群众居住条件和精神面貌，促进乡风文明。</t>
  </si>
  <si>
    <t>全乡5个村（社区）“八乱”整治</t>
  </si>
  <si>
    <t>项目总投资≤23.12万</t>
  </si>
  <si>
    <t>通过环境整治，环境得到有效提升，增加群众旅游产业收入≥1000元</t>
  </si>
  <si>
    <t>全面提升辖区人居环境，改善群众居住条件和精神面貌，促进乡风文明，全乡4821民群众受益。</t>
  </si>
  <si>
    <t>城口县厚坪乡2021年农村环境综合整治项目</t>
  </si>
  <si>
    <t>聚集全乡7个村（社区）农业生产发展“五清理一活动”专项行动，全面巩固提升农村人居环境整治成果，切实解决农村“脏乱差”易反弹问题，推动农村人居环境更加干净、整洁、有序。</t>
  </si>
  <si>
    <t>通过对全乡7个村（社区）开展“五清理一活动”专项行动，全面提升辖区人居环境，改善群众居住条件和精神面貌，促进乡风文明。</t>
  </si>
  <si>
    <t>全乡7个村（社区）“八乱”整治</t>
  </si>
  <si>
    <t>3.6万元/村</t>
  </si>
  <si>
    <t>带动脱贫户增收500元</t>
  </si>
  <si>
    <t>城口县治平乡2021年农村环境综合整治项目</t>
  </si>
  <si>
    <t>每平方米28元</t>
  </si>
  <si>
    <t>改善本地旅游条件，受益群众352人，带动乡村旅游发展</t>
  </si>
  <si>
    <t>城口县明中乡2021年农村环境综合整治项目</t>
  </si>
  <si>
    <t>全乡6个村（社区）实施环境整治预计42万元。</t>
  </si>
  <si>
    <t>提升群众生活质量，减少群众八乱专项整治支出42.69万元。</t>
  </si>
  <si>
    <t>改善6292人（其中 脱贫户1446人）村庄清洁环境，打造亮丽乡村。</t>
  </si>
  <si>
    <t>城口县蓼子乡2021年农村环境综合整治项目</t>
  </si>
  <si>
    <t>聚集全乡13个村（社区）农业生产发展“五清理一活动”专项行动，全面巩固提升农村人居环境整治成果，切实解决农村“脏乱差”易反弹问题，推动农村人居环境更加干净、整洁、有序。</t>
  </si>
  <si>
    <t>通过对全乡13个村（社区）开展“五清理一活动”专项行动，全面提升辖区人居环境，改善群众居住条件和精神面貌，促进乡风文明。</t>
  </si>
  <si>
    <t>全乡13个村（社区）“八乱”整治</t>
  </si>
  <si>
    <t>增加森林人家旅游入≥800元/年</t>
  </si>
  <si>
    <t>400户1750人受益</t>
  </si>
  <si>
    <t>城口县鸡鸣乡2021年农村环境综合整治项目</t>
  </si>
  <si>
    <t>总投资≤20万</t>
  </si>
  <si>
    <t>增加群众旅游产业收入10000元/年</t>
  </si>
  <si>
    <t>城口县周溪乡2021年农村环境综合整治项目</t>
  </si>
  <si>
    <t>预计工人150元/天不等（按实际施工为准）</t>
  </si>
  <si>
    <t>带动群众务工增加收入预计2万元</t>
  </si>
  <si>
    <t>受益人口200人</t>
  </si>
  <si>
    <t>城口县双河乡2021年农村环境综合整治项目</t>
  </si>
  <si>
    <t>聚集全乡9个村（社区）农业生产发展“五清理一活动”专项行动，全面巩固提升农村人居环境整治成果，切实解决农村“脏乱差”易反弹问题，推动农村人居环境更加干净、整洁、有序。</t>
  </si>
  <si>
    <t>通过对全乡9个村（社区）开展“五清理一活动”专项行动，全面提升辖区人居环境，改善群众居住条件和精神面貌，促进乡风文明。</t>
  </si>
  <si>
    <t>全乡9个村（社区）“八乱”整治</t>
  </si>
  <si>
    <t>≤32万元</t>
  </si>
  <si>
    <t>群众务工收入4000元/人，较少生产成本500元/户</t>
  </si>
  <si>
    <t>城口县沿河乡2021年农村环境综合整治项目</t>
  </si>
  <si>
    <t>各类“五清理一活动”专项行动约200元/平方米（按实际设计施工为准）</t>
  </si>
  <si>
    <t>项目实施过程中能够吸纳当地部分群众参与务工，实现户均增收1000元以上。</t>
  </si>
  <si>
    <t>城口县左岚乡2021年农村环境综合整治项目</t>
  </si>
  <si>
    <t>拆除乱搭建200元/户、整治乱堆码100元/户、乱张贴50元/处。</t>
  </si>
  <si>
    <t>收益群众7000余人，其中脱贫人口1300余人，监测对象8人。</t>
  </si>
  <si>
    <t>城口县2021年饮水保障应急维护与供水奖补</t>
  </si>
  <si>
    <t>解决安全饮水及供水工程管理奖补</t>
  </si>
  <si>
    <t>270 万元用于农村供水工程管理财政奖补资金；300 万元用于 2021 年度全县农村饮水安全保障动态监测发现问题应急处置项目资金</t>
  </si>
  <si>
    <t>通过项目实施解决全县25个乡镇街道动态监测发现问题和应急处置安全饮水问题。对全县各乡镇供水工程管理进行奖补</t>
  </si>
  <si>
    <t>通过项目实施，解决全县25个乡镇街道群众动态监测发现问题和应急处置安全饮水问题。对全县各乡镇街道供水工程管理进行奖补</t>
  </si>
  <si>
    <t>全县25个乡镇街道饮水问题处置；供水工程管理奖补。</t>
  </si>
  <si>
    <t>通过项目解决全县各乡镇街道饮水安全发现问题；对全县供水工程管理进行奖补</t>
  </si>
  <si>
    <t>解决全县各乡镇街道饮水安全发现问题；对全县供水工程管理进行奖补</t>
  </si>
  <si>
    <t>城口县2021年水利发展项目</t>
  </si>
  <si>
    <t>用于我县河湖管护、已建成的水位站、雨量站等水文设施维修维护项目</t>
  </si>
  <si>
    <t>完成县内2021年中小河流水文站、水位站、雨量站站点维修维护</t>
  </si>
  <si>
    <t>全面保障全县中小河流水位站、雨量站站点正常运行使用，有效提供水文数据，大力提升洪涝灾害防御能力</t>
  </si>
  <si>
    <t>完成县内2021年中小河流水位站、雨量站站点维修维护</t>
  </si>
  <si>
    <t>全县8个乡镇水文站、中小河流水文监测系统维护</t>
  </si>
  <si>
    <t>44万/年</t>
  </si>
  <si>
    <t>冯永成</t>
  </si>
  <si>
    <t>城财发〔2021〕501号</t>
  </si>
  <si>
    <t>城口县2021年双河乡红色村组织振兴红色美丽乡村试点项目</t>
  </si>
  <si>
    <t>双河乡余坪村红色村组织振兴红色美丽乡村建设。依托余坪村的资源禀赋，坚持“绿色为基、红色为魂、民俗为根“的现代化可持续发展理念。突出党建引领、红色教育、产业及集体经济组织发展、基层社会治理等方面，推动余坪村组织振兴建设红色美丽村庄试点工作。新建余坪农家乐下行50米至刘家院子公路通道500米，实施院内改造和周边8户农户房屋改造等项目</t>
  </si>
  <si>
    <t>通过2年时间，将双河乡余坪村建设成为党建工作示范村、红色教育品牌村、集体经济发达村、村级治理模范村、乡村振兴样板村和生态文明示范村。</t>
  </si>
  <si>
    <t>群众参与项目决策、实施、监督、后续项目运行管理等。</t>
  </si>
  <si>
    <t>通过双河乡余坪村红色村组织振兴红色美丽乡村建设，引领双河乡乡村旅游发展，提高群众乡村旅游收入。</t>
  </si>
  <si>
    <t>≤400万元</t>
  </si>
  <si>
    <t>群众务工收入4000元/人，带动当地群众乡村旅游发展增收5000元/户</t>
  </si>
  <si>
    <t>受益脱贫人口461人</t>
  </si>
  <si>
    <t>周溪乡2021年食用菌基地建设项目</t>
  </si>
  <si>
    <t>食用菌基地的三通一平，新建80万袋（两季生产）养菇棚、出菇棚；约1800平方米生产车间建设，生产线满足100万袋香菇流水生产一条、管理用房320平方米等建设。</t>
  </si>
  <si>
    <t>重庆奇缘生态农业科技有限公司：预计到2021年底，达到常年生产香菇菌10万袋，加工优质香菇20万斤，年产值预计100万元；
周溪乡龙丰村股份经济合作联合社：按财政投入资金总金额100万元的6%进行固定分红；</t>
  </si>
  <si>
    <t xml:space="preserve">一是市场主体每年按照财政投入（基础设施建设部分不参与分红）100万元的6%给村集体分红，项目存续期3年；
二是市场主体租赁8亩土地，给占地农户支付土地流转费用；
三是项目建成投产后带动周边务工20人次；
四是带动周边贫困户发展食用菌，提供技术指导和菌袋，按照5元/斤的价格订单收购；
</t>
  </si>
  <si>
    <t>1、龙潭片区（一期）、九龙片区（二期）基础设施建设场地平：
约25000平方米（40亩），排水沟硬化300m，浆砌石挡土墙建设1700m³，混凝土涵管52米，预计使用资金100万元，（已于2020年建设审核完成）                                                                                                                                                                                                                                                                                                                                                                                                                                                                                                                                                                                                                                                                                                                                                                                                                                                                                                                                                                                                                                                                                                                                                                                                                                                                                                                                                                                                                                                                                                                                                                                                                                                                                                                                                                                                                                                                                                                                                                                                                                                                                                                                                                                                                                                                                                                                                                                                                                                                                                                                                                                                                                                                                                                                                                                                                                                                                                                                                                                                                                                                                                                                                                                                                                                                                                                                                                                                                                                                                                                                                                                                                                                                                                                                                                                                                                                                                                                                                                                                                                                                                                                                                                                                                                                                                                                                                                                                                                                                                                                                                                                                                                                                                                                                                                                                                                                                                                                                                                                                                                                                                                                                                                                                                                                                                                                                                                                                                                                                                                                                                                                                                                                                                                                                                                                                                                                                                                                                                                                                                                                                                                                                                                                                                                                                                                                                                                                                                                                                                                                                                                                                                                                                                                                                                                        
2、加工车间建设1800平方米（含场地硬化，高6米），预计使用资金约116万元；
3、堆料场1000平方米，预计使用资金约10万元；
4、大棚区域建设12亩（大棚30米*5米标准40个）预计使用资金约92万元。
5、设施设备采购（安装6工位全自动拌料送料制袋生产设备1套，预计使用资金19万；安装2.4m*2.6m*12m微压灭菌仓3套，预计使用资金39万元，安装t1400型微压微压灭菌炉2套，预计使用资金15万元，安装1.1m*1.1m灭菌筐：150个，预计使用资金8.5万元；购置12m长输送带1条，预计使用资金1.5万元，购置安装自动封口装袋一体机6套，预计使用资金20万元;总计使用资金103万元。
6、项目建设二类费用按文件城府办发【2020】179号计取2%，使用资金10万元；
7、管理用房320平方米，（含办公设备、监控设备）预计使用资金约19万元；</t>
  </si>
  <si>
    <t>食用菌基地的三通一平，新建80万袋（两季生产）养菇棚、出菇棚；</t>
  </si>
  <si>
    <t>带动群众务工增加收入预计10万元</t>
  </si>
  <si>
    <t>受益人口1000人</t>
  </si>
  <si>
    <t>一是市场主体按照财政投入（基础设施建设部分不参与分红）400万元的6%即24万元/年给村集体分红；项目续存期3年。</t>
  </si>
  <si>
    <t>城口县2021年农村生活垃圾收运处置体系建设示范补助</t>
  </si>
  <si>
    <t>对全县25个乡镇街道生活垃圾进行收运处理，解决群众生活垃圾处理问题。</t>
  </si>
  <si>
    <t>25个乡镇街道</t>
  </si>
  <si>
    <t>通过项目农村生活垃圾收运处置体系建设项目实施解决全县25个乡镇街道生活垃圾处理问题，改善群众生活环境，提升群众幸福感和满意度。</t>
  </si>
  <si>
    <t>群众参与项目实施、监督、后续项目运行管理等。</t>
  </si>
  <si>
    <t>解决25个乡镇街道生活垃圾收运问题</t>
  </si>
  <si>
    <t>收运费用200万元/年</t>
  </si>
  <si>
    <t>减少群众垃圾处置费用150万元</t>
  </si>
  <si>
    <t>通过项目实施有效解决25个乡镇街道生活垃圾处理问题，改善群众生活环境，提升群众幸福感和满意度。</t>
  </si>
  <si>
    <t>10万余人</t>
  </si>
  <si>
    <t>肖体勇</t>
  </si>
  <si>
    <t>城口县2021年脱贫户、边缘易致贫户等困难群体综合保障项目</t>
  </si>
  <si>
    <t>用于脱贫户、监测户等困难群体的基本生活保障</t>
  </si>
  <si>
    <t>城口县2021年治平乡木瓜坪农文旅融合发展项目</t>
  </si>
  <si>
    <r>
      <rPr>
        <sz val="10"/>
        <rFont val="宋体"/>
        <charset val="134"/>
      </rPr>
      <t>打造治平乡木瓜坪农文旅融合发展项目，依托现有木瓜坪</t>
    </r>
    <r>
      <rPr>
        <sz val="10"/>
        <rFont val="Times New Roman"/>
        <charset val="134"/>
      </rPr>
      <t>120</t>
    </r>
    <r>
      <rPr>
        <sz val="10"/>
        <rFont val="方正仿宋_GBK"/>
        <charset val="134"/>
      </rPr>
      <t>亩冬桃基地修建产业步道</t>
    </r>
    <r>
      <rPr>
        <sz val="10"/>
        <rFont val="Times New Roman"/>
        <charset val="134"/>
      </rPr>
      <t>800</t>
    </r>
    <r>
      <rPr>
        <sz val="10"/>
        <rFont val="方正仿宋_GBK"/>
        <charset val="134"/>
      </rPr>
      <t>米等。</t>
    </r>
  </si>
  <si>
    <t>治平乡惠民社区</t>
  </si>
  <si>
    <t>项目实施可以有效的改善辖区内的旅游条件，带动辖区乡村旅游发展。</t>
  </si>
  <si>
    <t>一是群众参与项目建设，增加收入；二是群众在冬桃基地内务工，增加务工收入；三是促进本乡乡村旅游发展，吸引外来游客，增加群众收入。</t>
  </si>
  <si>
    <t>完成基地配套设施建设，并投入运行。</t>
  </si>
  <si>
    <t>新增休闲农业观光基地1处</t>
  </si>
  <si>
    <t>投资控制在100万元</t>
  </si>
  <si>
    <t>带动本地群众务工，增加群众务工收入</t>
  </si>
  <si>
    <t>改善本地旅游条件，带动乡村旅游发展</t>
  </si>
  <si>
    <t>贫困人口满意度100%。</t>
  </si>
  <si>
    <t>023-59500277</t>
  </si>
  <si>
    <t>城农函〔2021〕139号</t>
  </si>
  <si>
    <t>城口县2021年咸宜镇李坪村二、四社产业公路硬化工程</t>
  </si>
  <si>
    <t>硬化李坪村2.4社产业公路长约1.6km，宽4.5m。包含挡墙和排水设施建设等</t>
  </si>
  <si>
    <t>李坪村</t>
  </si>
  <si>
    <t>解决群众出行和农产品运输困难，降低农产品运输成本</t>
  </si>
  <si>
    <t>部分受益户参监督项目实施。本地劳动力参与务工增收，降低农产品运输成本</t>
  </si>
  <si>
    <t>部分受益户参监督项目实施。本地劳动力参与务工增收，降低农产品运输成本。</t>
  </si>
  <si>
    <t>硬化李坪村2.4社产业公路长约1.6km，宽4.5m。</t>
  </si>
  <si>
    <t>综合单价约190万/km（含挡墙，涵管等）</t>
  </si>
  <si>
    <t>受益群众78户269人，其中建卡户18户76人</t>
  </si>
  <si>
    <t>贫困人口及所有居民满意度99%以上</t>
  </si>
  <si>
    <t>受益群众78户269人，</t>
  </si>
  <si>
    <t>其中建卡户18户76人</t>
  </si>
  <si>
    <t>城口县2021年咸宜镇青龙村、咸宜村农村公路建设项目</t>
  </si>
  <si>
    <t>新建咸宜镇青龙村、咸宜村农村公路，长2.253km。</t>
  </si>
  <si>
    <t>新家</t>
  </si>
  <si>
    <t>青龙村、咸宜村</t>
  </si>
  <si>
    <t>通过新建公路2.253km，改善全镇群众出行和运输条件，提升群众生活质量，带动经济发展。</t>
  </si>
  <si>
    <t>通过新建咸宜镇青龙村、咸宜村农村公路，长2.253km，宽8m—8.5m。改善全镇群众出行和运输条件，提升群众生活质量，带动经济发展。</t>
  </si>
  <si>
    <t>新建公路长2.253km，宽8m—8.5m。</t>
  </si>
  <si>
    <t>约1027万元/km</t>
  </si>
  <si>
    <t>群众务工收入为200-4000元</t>
  </si>
  <si>
    <t>3000余户12000余人，其中贫困户604户2093人</t>
  </si>
  <si>
    <t>困户604户2093人</t>
  </si>
  <si>
    <t xml:space="preserve">2021年度农田灌溉水系数项目 </t>
  </si>
  <si>
    <t>2021年全县农田灌溉水有效利用系数测算和报告编制</t>
  </si>
  <si>
    <t>用于 2021 年度农田灌溉水有效利用系数分析测算工作技术支撑单位测算及报告编制费用</t>
  </si>
  <si>
    <t>通过项目测算2021年全县农田灌溉水有效利用系数和报告编制</t>
  </si>
  <si>
    <t>通过项目实施提高农田灌溉水有效利用系数</t>
  </si>
  <si>
    <t>通过项目实施，提高全县农田灌溉水有效利用系数达0.492，并通过市上考核</t>
  </si>
  <si>
    <t>提高全县农田灌溉水有效利用系数达0.492，并通过市上考核</t>
  </si>
  <si>
    <t>农田灌溉水有效利用系数达到0.492</t>
  </si>
  <si>
    <t>提高农田灌溉水使用率，节约水资源</t>
  </si>
  <si>
    <t>提高农田灌溉水有效利用系数</t>
  </si>
  <si>
    <t>一事一议美丽乡村项目</t>
  </si>
  <si>
    <t>为办好“中国丰收节”，设计一系列趣味活动，购买活动相关设施设备等物品。</t>
  </si>
  <si>
    <t>高燕镇红军村</t>
  </si>
  <si>
    <t>举办“中国农民丰收节”可以展示农村改革发展的巨大成就，同时也展现了中国自古以来以农为本的传统。极大调动起亿万农民的积极性、主动性、创造性，提升亿万农民的荣誉感、幸福感、获得感。</t>
  </si>
  <si>
    <t>活动前后，带动周围农户一起布置活动现场，增加群众的参与感、获得感。</t>
  </si>
  <si>
    <t>举办1次“中国丰收节”</t>
  </si>
  <si>
    <t>在长田村和红军村打造了一批基础设施，为两个村旅游发展带来了收入。</t>
  </si>
  <si>
    <t>增加了全县人民丰收的幸福感。</t>
  </si>
  <si>
    <t>谢发钧</t>
  </si>
  <si>
    <t>城口县2021年高燕镇红军村一事一议美丽乡村项目</t>
  </si>
  <si>
    <t>高燕镇红军村丰收节</t>
  </si>
  <si>
    <t>项目实施后可为农户提高生产生活质量，带动乡村旅游，增加收入。</t>
  </si>
  <si>
    <t>沿线群众可参与建设，带动乡村旅游，增加收入，提高群众满意度。</t>
  </si>
  <si>
    <t>带动红军村、长田村两村农户发展乡村旅游业，增加旅游收入。</t>
  </si>
  <si>
    <t>112户458人受益，其中52户221人脱贫人口受益</t>
  </si>
  <si>
    <t>52户221人脱贫人口受益</t>
  </si>
  <si>
    <t>城口县2021年坪坝镇新华村产业路建设项目</t>
  </si>
  <si>
    <t xml:space="preserve">牯牛潭到鹅项颈产业路长2公里。
</t>
  </si>
  <si>
    <t>项目实施后促进辖区农业产业发展，为农户增收提供生产生活便利。</t>
  </si>
  <si>
    <t>促进片区农业产业发展，方便群众生产生活出行。</t>
  </si>
  <si>
    <t>产业路建设2公里</t>
  </si>
  <si>
    <t>补助标准200万元/公里</t>
  </si>
  <si>
    <t>实现财政投资430万元</t>
  </si>
  <si>
    <t>全村1000余人受益</t>
  </si>
  <si>
    <t>1000余人</t>
  </si>
  <si>
    <t>代信清</t>
  </si>
  <si>
    <t>城口县2021年高楠镇水毁公路修复工程</t>
  </si>
  <si>
    <t>修复2021年水毁公路修复2500平方</t>
  </si>
  <si>
    <t>城口县高楠镇丁安村、方斗村、团结村、岭楠村、黄河村、大河坝社区</t>
  </si>
  <si>
    <t>对高楠镇2021年水毁公路进行修复，保障群众生产生活出行</t>
  </si>
  <si>
    <t>群众通过务工增加收入</t>
  </si>
  <si>
    <t>2500平方</t>
  </si>
  <si>
    <t>300元/方</t>
  </si>
  <si>
    <t>群众通过务工增加收入80元/人/天.</t>
  </si>
  <si>
    <t>辖区受益人口4576人</t>
  </si>
  <si>
    <t>新建使用年限≥3年</t>
  </si>
  <si>
    <t>脱贫人口满意度95%以上</t>
  </si>
  <si>
    <t>1140人</t>
  </si>
  <si>
    <t>023-5950000</t>
  </si>
  <si>
    <t>城口县2021年农村环境整治及畜禽粪污处理项目</t>
  </si>
  <si>
    <t>用于6个乡镇街道农村环境综合整治及农村畜禽粪污处理等</t>
  </si>
  <si>
    <t>修齐镇、河鱼乡、龙田乡、东安镇、高楠镇、复兴街道</t>
  </si>
  <si>
    <t>关闭搬迁畜禽养殖场户按照补偿标准得到适当补偿。</t>
  </si>
  <si>
    <t>推进禁养区畜禽养殖场户粪污污染治理</t>
  </si>
  <si>
    <t>≤68个养殖场户</t>
  </si>
  <si>
    <t>关闭、搬迁或者降低产能到20个生猪当量以下。</t>
  </si>
  <si>
    <t>2022年12月底完成</t>
  </si>
  <si>
    <t>城口县禁养区畜禽圈舍拆除奖励标准补助</t>
  </si>
  <si>
    <t>解决禁养区畜禽养殖场户粪污污染问题，保护生态环境。</t>
  </si>
  <si>
    <t>持续改善环境</t>
  </si>
  <si>
    <t>城口县2021年咸宜镇明月村返水坪供水改造工程</t>
  </si>
  <si>
    <t>新增水源，官网延伸5km；新增步道及配套设施。</t>
  </si>
  <si>
    <t>巩固明月村返水坪800人的饮水安全问题</t>
  </si>
  <si>
    <t>新增水源，官网延伸5km；</t>
  </si>
  <si>
    <t>饮水水管40元/米</t>
  </si>
  <si>
    <t>满足10名当地群众务工增收3000元</t>
  </si>
  <si>
    <t>城口县2021年高燕镇国丰村集中供水工程</t>
  </si>
  <si>
    <t>新建500m³/d水处理厂一座，铺设管道16000m。</t>
  </si>
  <si>
    <t>高燕镇国丰村</t>
  </si>
  <si>
    <t>巩固国丰村集镇3000人的饮水安全问题</t>
  </si>
  <si>
    <t>饮水水管60元/米</t>
  </si>
  <si>
    <t>满足20名当地群众务工增收6000元</t>
  </si>
  <si>
    <t>城口县2021年修齐镇农村集中供水工程改造项目</t>
  </si>
  <si>
    <t>新建蓄水池2口，铺设管道10000m及其附属设施</t>
  </si>
  <si>
    <t>修齐镇枇杷村、东河村、仁桥村等</t>
  </si>
  <si>
    <t>巩固修齐镇2000人的饮水安全问题</t>
  </si>
  <si>
    <t>满足20名当地群众务工增收4000元</t>
  </si>
  <si>
    <t>城口县2021年鸡鸣乡场镇供水点附属设施工程</t>
  </si>
  <si>
    <t>鸡鸣乡场镇集中供水点河堤护基300米</t>
  </si>
  <si>
    <t>鸡鸣乡社区</t>
  </si>
  <si>
    <t>保障鸡鸣乡场镇居民2000人的生命财产安全。</t>
  </si>
  <si>
    <t>河堤护基300米</t>
  </si>
  <si>
    <t>每米护基1600元</t>
  </si>
  <si>
    <t>城口县2021年东安场镇供水点附属设施工程</t>
  </si>
  <si>
    <t>东安镇水厂及场镇集中供水点河堤护基800米</t>
  </si>
  <si>
    <t>东安镇社区</t>
  </si>
  <si>
    <t>保障东安镇场镇居民2000人的生命财产安全。</t>
  </si>
  <si>
    <t>河堤护基800米</t>
  </si>
  <si>
    <t>每米护基2000元</t>
  </si>
  <si>
    <t>城口县2021年咸宜农村集中供水改造工程</t>
  </si>
  <si>
    <t>新建蓄水池4口，取水池8口，铺设管道12500m及其附属设施</t>
  </si>
  <si>
    <t>咸宜镇各村</t>
  </si>
  <si>
    <t>巩固咸宜镇2000人的饮水安全问题。</t>
  </si>
  <si>
    <t>城口县2021年岚天乡三河村孙家坝产业基地建设项目二期</t>
  </si>
  <si>
    <t>三河村孙家坝扶贫基地建设河堤修建约240米，包括土石方开挖约3000m³，挡墙修建约240m，场地平整约500平方米，栏杆约150m，土石方回填约1500m³，碎石地面约150平方米等基础设施。</t>
  </si>
  <si>
    <t>岚天乡三河村</t>
  </si>
  <si>
    <t>项目实施可改善扶贫基地基础设施，带动扶贫基地产业发展。</t>
  </si>
  <si>
    <t>群众参与：部分受益户参与项目实施过程监督。带贫减贫机制：通过以工代赈，提供就业岗位5个，增加工资性收入2000元/人。通过改善扶贫基地基础设施条件，增加基地游客接待量，促进扶贫基地产业增收，带动周边及基地商户及农户产业增收，其中贫困户81人。</t>
  </si>
  <si>
    <t>通过改善扶贫基地基础设施条件，增加基地游客接待量，促进扶贫基地产业增收。</t>
  </si>
  <si>
    <t>河堤修建约240米，包括土石方开挖约3000m³，挡墙修建约240m，场地平整约500平方米，栏杆约150m，土石方回填约1500m³，碎石地面约150平方米等基础设施。</t>
  </si>
  <si>
    <t>挡墙570元/m³</t>
  </si>
  <si>
    <t>受益脱贫人口数81人</t>
  </si>
  <si>
    <t>受益群众643人，带动脱贫户81人</t>
  </si>
  <si>
    <t>023-59506637</t>
  </si>
  <si>
    <t>城口县2021年龙田乡中安村（易地扶贫搬迁安置点）脱贫村巩固提升工程</t>
  </si>
  <si>
    <t>活动场地雨棚一个，塑胶篮球场1个，健身器材等</t>
  </si>
  <si>
    <t>中安村聚居点活动广场及配套设施建设，受益人口150户400余人。</t>
  </si>
  <si>
    <t>群众参与项目讨论，对工程质量进行监督，在项目实施过程中务工 ，完善配套设施，提高群众生活水平，提升群众满意度</t>
  </si>
  <si>
    <t>雨棚567平方米，塑胶篮球场500平方米，青石面铺装200平方米，健身器材等</t>
  </si>
  <si>
    <t>提升老百姓生活质量,为全村150户400人提供健身、娱乐活动场地.</t>
  </si>
  <si>
    <t>82余户291人贫困人口受益</t>
  </si>
  <si>
    <t>受益贫困人口满意度95%</t>
  </si>
  <si>
    <t>150户400余人</t>
  </si>
  <si>
    <t>高超</t>
  </si>
  <si>
    <t>城口县2021年庙坝镇安全饮水巩固提升项目</t>
  </si>
  <si>
    <t>用于庙坝镇水源地修复，解决村民饮水问题</t>
  </si>
  <si>
    <t>香溪村</t>
  </si>
  <si>
    <t>科学规划设计，确保质量，按时完成，方便老百姓</t>
  </si>
  <si>
    <t>巩固提升48户脱贫户饮水保障问题。</t>
  </si>
  <si>
    <t>修复庙坝镇水源地，解决场镇1034户村民饮水问题。</t>
  </si>
  <si>
    <t>一处</t>
  </si>
  <si>
    <t>按时竣工</t>
  </si>
  <si>
    <t>预计成本20万元</t>
  </si>
  <si>
    <t>带动周边群众务工增收8万元，减少群众用水成本。</t>
  </si>
  <si>
    <t>2665人</t>
  </si>
  <si>
    <t>157人</t>
  </si>
  <si>
    <t>段羽佳</t>
  </si>
  <si>
    <t>城乡振函〔2021〕32号</t>
  </si>
  <si>
    <t>城口县2021年岚天乡安全饮水巩固提升项目</t>
  </si>
  <si>
    <t>维修蓄水池3口，购买管道8000米等保障饮水安全工程。</t>
  </si>
  <si>
    <t>维修</t>
  </si>
  <si>
    <t>三河村、岚溪村、红岸村、星月村</t>
  </si>
  <si>
    <t>项目实施可解决岚天乡各村约800人饮水安全问题。</t>
  </si>
  <si>
    <t>群众参与：部分受益户参与项目实施过程监督。带贫减贫机制：通过改善饮水基础设施条件，提升约800人安全饮水条件，解决冬季因高寒饮水难问题</t>
  </si>
  <si>
    <t>通过改善饮水条件，解决季节性饮水困难问题</t>
  </si>
  <si>
    <t>维修蓄水池3口，购买管道8000米</t>
  </si>
  <si>
    <t>管道8元/米</t>
  </si>
  <si>
    <t>减少脱贫人口用水成本共计8万元</t>
  </si>
  <si>
    <t>受益脱贫人口数143人</t>
  </si>
  <si>
    <t>使用年限5年以上</t>
  </si>
  <si>
    <t>受益群众800人，带动脱贫户143人</t>
  </si>
  <si>
    <t>城乡振函〔2021〕41号</t>
  </si>
  <si>
    <t>城口县2021年龙田乡安全饮水巩固提升项目</t>
  </si>
  <si>
    <t>维修8个村受损的饮水管道及供水设置</t>
  </si>
  <si>
    <t>该项目的实施满足贫困户发展种植业、产业提供坚强保障。建成后能够有效改善群众的人饮条件。</t>
  </si>
  <si>
    <t>通过实施该项目，群众进行务工和现场监督，有效的改善饮水基础设施条件，提升了人安全饮水条件。</t>
  </si>
  <si>
    <t>项目（工程）完成及时率≥100%）</t>
  </si>
  <si>
    <t>建设成本20.173万元/公里</t>
  </si>
  <si>
    <t>减少群众用水成本</t>
  </si>
  <si>
    <t>30户100人</t>
  </si>
  <si>
    <t>受益贫困贫困人口满意度≥95%</t>
  </si>
  <si>
    <t>89户232余人受益</t>
  </si>
  <si>
    <t>城口县2021年修齐镇安全饮水巩固提升项目</t>
  </si>
  <si>
    <t>更换75饮水管道1000米，维修水池</t>
  </si>
  <si>
    <t>提升污水处理能力，改善整体环境形象，提升群众满意度</t>
  </si>
  <si>
    <t>低收入人群就近务工增收，提高群众满意度</t>
  </si>
  <si>
    <t>完成项目建设并投入使用</t>
  </si>
  <si>
    <t>改善人畜饮水管网运行条件，提升群众满意度</t>
  </si>
  <si>
    <t>35元/m</t>
  </si>
  <si>
    <t>通过建设劳务需求，增加周边群众务工收入2万元</t>
  </si>
  <si>
    <t>通过施工建设带动周围闲置劳动力就业</t>
  </si>
  <si>
    <t>贫困人口满意度98%以上</t>
  </si>
  <si>
    <t>戴鑫</t>
  </si>
  <si>
    <t>城口县2021年村集体经济试点项目</t>
  </si>
  <si>
    <t>用于全县25个乡镇街道部分村发展村集体经济，每个村约100万元。通过“集体经济组织+市场主体”的利益联结机制，由村民代表大会研究决定资金使用方式，选择市场主体，并开展监督，通过合股联营、合股经营实现村集体经济收入。</t>
  </si>
  <si>
    <t>发展壮大村集体经济，实现收益分红</t>
  </si>
  <si>
    <t>通过“集体经济组织+市场主体”的利益了联结机制，由村民代表大会研究决定资金使用方式，选择市场主体，并开展监督，通过合股联营、合股经营实现村集体经济收入。取得的收益，取得净收益，参与年终收益分配。</t>
  </si>
  <si>
    <t>通过开展发展壮大村集体经济试点村100个左右，对安排的发展集体经济试点村、三变改革试点村每个村安排不低于100万元的试点资金，用于消除空壳村、发展壮大村集体经济。发展壮大村集体经济，实现收益分红</t>
  </si>
  <si>
    <t>4.4万余名贫困群众受益</t>
  </si>
  <si>
    <t>100万元/村</t>
  </si>
  <si>
    <t>实现全县各村集体经济组织收益每年不低于3万元收益</t>
  </si>
  <si>
    <t>受益建档立卡贫困人口数4.4万余名贫困群众受益</t>
  </si>
  <si>
    <t>村集体经济实现量化股本，推动村集体经济组织持续发展</t>
  </si>
  <si>
    <t>城口县2021年修齐镇花坪村灾毁基础设施修复项目</t>
  </si>
  <si>
    <t>修复花坪村水毁基础设施3处，片石混凝土约190方，浆砌片石约150立方米，混凝土面层恢复100平方米。</t>
  </si>
  <si>
    <t>花坪村</t>
  </si>
  <si>
    <t>恢复因洪灾受损的公路路基</t>
  </si>
  <si>
    <t>修复出行道路，恢复群众生产生活</t>
  </si>
  <si>
    <t>500/m³</t>
  </si>
  <si>
    <t>通过建设劳务需求，增加周边群众务工收入10万元</t>
  </si>
  <si>
    <t>城乡振函〔2021〕47号</t>
  </si>
  <si>
    <t>城口县咸宜镇2021年水毁修复项目</t>
  </si>
  <si>
    <t>对全镇7个村1个社区的水毁公路、河堤、水池等基础设施进行修复等</t>
  </si>
  <si>
    <t>全镇7个村1个社区</t>
  </si>
  <si>
    <t>该项目能有效的解决我镇168户588人，其中贫困户40户140人的安全出行及农产品运输等问题，保障其生产发展的基本需求。</t>
  </si>
  <si>
    <t>部分受益户参监督项目实施，本地劳动力参与务工增收</t>
  </si>
  <si>
    <t>M7.5浆砌片石挡墙按照320元/m³，公路路面修复按照110元/m³计算等</t>
  </si>
  <si>
    <t>群众务工收入为500-800元</t>
  </si>
  <si>
    <t>168户588人，其中贫困户40户140人</t>
  </si>
  <si>
    <t>140人</t>
  </si>
  <si>
    <t>城口县2021年高观镇白岩村农村安全饮水提升工程</t>
  </si>
  <si>
    <t>输水管道沿高观镇至复兴村公路布置输水管线，总长3.364km，其中跌水电站至水厂段长2.89km，高台坪斗管段长0.47km。</t>
  </si>
  <si>
    <t>巩固提升高观场镇15000余人的饮水安全</t>
  </si>
  <si>
    <t>解决高观镇场镇供水站源水问题，同时解决下游农田灌溉需水</t>
  </si>
  <si>
    <t>输水管道沿高观镇至复兴村公路布置输水管线，总长3.364km，其中跌水电站至水厂段长2.89km，高台坪斗管段长0.47k</t>
  </si>
  <si>
    <t>灌面中新增灌面4720亩，改善灌面200亩；灌区设计灌面全为自流灌溉，同时解决灌区0.15万人、牲畜0.69万头饮水，场镇1.5万人</t>
  </si>
  <si>
    <t>合格率100%</t>
  </si>
  <si>
    <t>管道5067元/米</t>
  </si>
  <si>
    <t>带动周边农户群众务工增收约2000元/人</t>
  </si>
  <si>
    <t>提高场镇供水保障能力，改善农田灌溉条件</t>
  </si>
  <si>
    <t>使用年限≥10</t>
  </si>
  <si>
    <t>≥95</t>
  </si>
  <si>
    <t>张健</t>
  </si>
  <si>
    <t>城口县2021年综合防贫保项目</t>
  </si>
  <si>
    <t>资助全县1万余农村人口参加综合防贫保</t>
  </si>
  <si>
    <t>通过资助11万余名农村人口参加综合防贫保，降低致贫返贫风险。</t>
  </si>
  <si>
    <t>通过直接资助参保，降低致贫返贫风险，减少群众参保支出。</t>
  </si>
  <si>
    <t>通过资助1万余名农村人口参加综合防贫保，降低致贫返贫风险。</t>
  </si>
  <si>
    <t>资助11万余人参保</t>
  </si>
  <si>
    <t>参保率100%</t>
  </si>
  <si>
    <t>5元/人.年</t>
  </si>
  <si>
    <t>减少群众参保支出66.44万元</t>
  </si>
  <si>
    <t>资助11万余人参保受益</t>
  </si>
  <si>
    <t>参保期1年</t>
  </si>
  <si>
    <t>参保群众满意度98%以上</t>
  </si>
  <si>
    <t>11万余人</t>
  </si>
  <si>
    <t>4万余人</t>
  </si>
  <si>
    <t>谢艺</t>
  </si>
  <si>
    <t>17783168698</t>
  </si>
  <si>
    <t>城口县2021年咸宜镇订单农产品基地建设项目</t>
  </si>
  <si>
    <t>拟在咸宜镇李坪村新建高标准智能育苗棚680平米，阳光大棚10栋3200平米，标准化露地蔬菜种植20亩，配套500头黑猪养殖。带动全镇有条件的农户发展订单农产品种养殖。</t>
  </si>
  <si>
    <t>拟育苗30万株、产出应季蔬菜50万斤，出栏商品黑猪1000头，全部实行订单种养殖。</t>
  </si>
  <si>
    <t>通过“县农产品集配中心+基层社+专业合作社+农户”的方式，通过育苗基地为当地合作社农户提供蔬菜苗，提供技术指导，提供产品收购服务。</t>
  </si>
  <si>
    <t xml:space="preserve">将咸宜镇打造成全县订单农产品示范镇 </t>
  </si>
  <si>
    <t>1个</t>
  </si>
  <si>
    <t>当地蔬菜种植水平大幅度提升，农户种植蔬菜商品率提高50%</t>
  </si>
  <si>
    <t>当年开工率100%</t>
  </si>
  <si>
    <t>采用种养循环技术降低化肥使用量30%</t>
  </si>
  <si>
    <t>生鲜农产品本地销售提高30%</t>
  </si>
  <si>
    <t>受益农户1000户</t>
  </si>
  <si>
    <t>可持续提升当地农户蔬菜种植水平，提升农产品商品率</t>
  </si>
  <si>
    <t>受益群众满意度≥94%</t>
  </si>
  <si>
    <t>咸宜镇3000人</t>
  </si>
  <si>
    <t>周健</t>
  </si>
  <si>
    <t>城口县2021年咸宜镇中六村二组山地鸡养殖产业用水项目</t>
  </si>
  <si>
    <t>解决咸宜镇中六村二组山地鸡养殖基地的供水</t>
  </si>
  <si>
    <t>咸宜镇中六村二组</t>
  </si>
  <si>
    <t>解决咸宜镇中六村二组20000只山地鸡的供水</t>
  </si>
  <si>
    <t>务工增收</t>
  </si>
  <si>
    <t>满足20000只山地鸡供水</t>
  </si>
  <si>
    <t>城口县2021年明通场镇供水配套工程</t>
  </si>
  <si>
    <t>道路硬化总长度为68米，挡墙总长度为45米，完善供区闸阀井及闸阀安装13套，安装消防栓及配套设施32套</t>
  </si>
  <si>
    <t>群众务工增收</t>
  </si>
  <si>
    <t>消防栓2887元/套，混凝土650元/m³</t>
  </si>
  <si>
    <t>进一步完善明通场镇供水工程附属设施，巩固周边500人的饮水安全。</t>
  </si>
  <si>
    <t>县水利局</t>
  </si>
  <si>
    <t>施后力</t>
  </si>
  <si>
    <t>城口县2021年鸡鸣乡金岩村禅茶示范园产业用水工程</t>
  </si>
  <si>
    <t>新建取水口、蓄水池100m³一口、10m³两口，管道共计5800m，其中Ф50PE管2350m，Ф40PE管150m，Ф32PE管150m，Ф25PE管150m，Ф20PE管3000m，</t>
  </si>
  <si>
    <t>金岩村</t>
  </si>
  <si>
    <t>新建示范园蓄水池管网，为鸡鸣乡禅茶产业发展提供保障，促进产业增收</t>
  </si>
  <si>
    <t>群众通过产业增产增收</t>
  </si>
  <si>
    <t>对140亩禅茶示范园的蓄水池管网进行建设，为鸡鸣乡禅茶产业发展提供保障，促进产业增收</t>
  </si>
  <si>
    <t>对140亩禅茶示范园进行蓄水池管网建设</t>
  </si>
  <si>
    <t>项目总投资≤42.62万元</t>
  </si>
  <si>
    <t>促进群众产业增收不少于2万元</t>
  </si>
  <si>
    <t>解决金岩村禅茶示范园产业用水</t>
  </si>
  <si>
    <t>使用年限≥30年</t>
  </si>
  <si>
    <t>易地扶贫搬迁</t>
  </si>
  <si>
    <t>集中安置</t>
  </si>
  <si>
    <t>入户路改造</t>
  </si>
  <si>
    <t>分散安置</t>
  </si>
  <si>
    <t>参加大病保险</t>
  </si>
  <si>
    <t>扶贫龙头企业合作社等经营主体贷款贴息</t>
  </si>
  <si>
    <t>通生产用电</t>
  </si>
  <si>
    <t>光伏项目</t>
  </si>
  <si>
    <t>就业创业培训</t>
  </si>
  <si>
    <t>参与“学前学会普通话”行动</t>
  </si>
  <si>
    <t>产业保险</t>
  </si>
  <si>
    <t>参加城乡居民基本养老保险</t>
  </si>
  <si>
    <t>村幼儿园建设</t>
  </si>
  <si>
    <t>技能培训</t>
  </si>
  <si>
    <t>扶贫小额贷款风险补偿金</t>
  </si>
  <si>
    <t>接受留守关爱服务</t>
  </si>
  <si>
    <t>光纤宽带接入</t>
  </si>
  <si>
    <t>参加意外保险</t>
  </si>
  <si>
    <t>接受大病（地方病）救治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</si>
</sst>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_ "/>
    <numFmt numFmtId="177" formatCode="0.00_ "/>
    <numFmt numFmtId="178" formatCode="0_ "/>
    <numFmt numFmtId="179" formatCode="0.000000_ "/>
    <numFmt numFmtId="180" formatCode="_ * #,##0_ ;_ * \-#,##0_ ;_ * &quot;-&quot;??_ ;_ @_ "/>
    <numFmt numFmtId="181" formatCode="_ * #,##0.0_ ;_ * \-#,##0.0_ ;_ * &quot;-&quot;??_ ;_ @_ "/>
    <numFmt numFmtId="182" formatCode="0.0_ "/>
  </numFmts>
  <fonts count="45">
    <font>
      <sz val="12"/>
      <name val="宋体"/>
      <charset val="134"/>
    </font>
    <font>
      <sz val="12"/>
      <color theme="1"/>
      <name val="方正黑体_GBK"/>
      <charset val="134"/>
    </font>
    <font>
      <sz val="10"/>
      <color theme="1"/>
      <name val="宋体"/>
      <charset val="134"/>
      <scheme val="minor"/>
    </font>
    <font>
      <sz val="10"/>
      <name val="宋体"/>
      <charset val="134"/>
      <scheme val="minor"/>
    </font>
    <font>
      <sz val="11"/>
      <color theme="1"/>
      <name val="宋体"/>
      <charset val="134"/>
    </font>
    <font>
      <sz val="12"/>
      <color theme="1"/>
      <name val="宋体"/>
      <charset val="134"/>
    </font>
    <font>
      <sz val="16"/>
      <color theme="1"/>
      <name val="方正小标宋_GBK"/>
      <charset val="134"/>
    </font>
    <font>
      <sz val="9"/>
      <color theme="1"/>
      <name val="方正黑体_GBK"/>
      <charset val="134"/>
    </font>
    <font>
      <sz val="9"/>
      <color theme="1"/>
      <name val="黑体"/>
      <charset val="134"/>
    </font>
    <font>
      <sz val="9"/>
      <color theme="1"/>
      <name val="宋体"/>
      <charset val="134"/>
      <scheme val="minor"/>
    </font>
    <font>
      <u/>
      <sz val="10"/>
      <color theme="1"/>
      <name val="宋体"/>
      <charset val="134"/>
      <scheme val="minor"/>
    </font>
    <font>
      <sz val="9"/>
      <color rgb="FF000000"/>
      <name val="宋体"/>
      <charset val="134"/>
      <scheme val="minor"/>
    </font>
    <font>
      <sz val="10"/>
      <color rgb="FFFF0000"/>
      <name val="宋体"/>
      <charset val="134"/>
      <scheme val="minor"/>
    </font>
    <font>
      <sz val="10"/>
      <name val="宋体"/>
      <charset val="134"/>
    </font>
    <font>
      <sz val="8"/>
      <name val="宋体"/>
      <charset val="134"/>
    </font>
    <font>
      <sz val="11"/>
      <name val="宋体"/>
      <charset val="134"/>
      <scheme val="minor"/>
    </font>
    <font>
      <sz val="9"/>
      <name val="宋体"/>
      <charset val="134"/>
      <scheme val="minor"/>
    </font>
    <font>
      <sz val="9"/>
      <name val="宋体"/>
      <charset val="134"/>
    </font>
    <font>
      <sz val="11"/>
      <name val="Times New Roman"/>
      <charset val="134"/>
    </font>
    <font>
      <sz val="10"/>
      <color theme="1"/>
      <name val="宋体"/>
      <charset val="134"/>
    </font>
    <font>
      <sz val="11"/>
      <color rgb="FF000000"/>
      <name val="宋体"/>
      <charset val="134"/>
    </font>
    <font>
      <sz val="10"/>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10"/>
      <name val="方正仿宋_GBK"/>
      <charset val="134"/>
    </font>
    <font>
      <sz val="11"/>
      <name val="方正仿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0"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3" borderId="9"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0" fillId="0" borderId="0" applyNumberFormat="0" applyFill="0" applyBorder="0" applyAlignment="0" applyProtection="0">
      <alignment vertical="center"/>
    </xf>
    <xf numFmtId="0" fontId="31" fillId="4" borderId="12" applyNumberFormat="0" applyAlignment="0" applyProtection="0">
      <alignment vertical="center"/>
    </xf>
    <xf numFmtId="0" fontId="32" fillId="5" borderId="13" applyNumberFormat="0" applyAlignment="0" applyProtection="0">
      <alignment vertical="center"/>
    </xf>
    <xf numFmtId="0" fontId="33" fillId="5" borderId="12" applyNumberFormat="0" applyAlignment="0" applyProtection="0">
      <alignment vertical="center"/>
    </xf>
    <xf numFmtId="0" fontId="34" fillId="6" borderId="14" applyNumberFormat="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22" fillId="0" borderId="0"/>
    <xf numFmtId="0" fontId="0"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0" fillId="0" borderId="0">
      <alignment vertical="center"/>
    </xf>
  </cellStyleXfs>
  <cellXfs count="124">
    <xf numFmtId="0" fontId="0" fillId="0" borderId="0" xfId="0"/>
    <xf numFmtId="0" fontId="0" fillId="0" borderId="0" xfId="0" applyAlignment="1">
      <alignment horizontal="center" vertical="center" wrapText="1"/>
    </xf>
    <xf numFmtId="0" fontId="0" fillId="0" borderId="0" xfId="0" applyFont="1" applyAlignment="1">
      <alignment horizontal="center" vertical="center" wrapText="1"/>
    </xf>
    <xf numFmtId="0" fontId="1" fillId="2" borderId="0" xfId="0" applyFont="1" applyFill="1" applyAlignment="1">
      <alignment wrapText="1"/>
    </xf>
    <xf numFmtId="0" fontId="2" fillId="2" borderId="0" xfId="0" applyFont="1" applyFill="1" applyAlignment="1">
      <alignment wrapText="1"/>
    </xf>
    <xf numFmtId="0" fontId="2" fillId="0" borderId="0" xfId="0" applyFont="1" applyFill="1" applyAlignment="1">
      <alignment wrapText="1"/>
    </xf>
    <xf numFmtId="0" fontId="2" fillId="2" borderId="0" xfId="0" applyNumberFormat="1" applyFont="1" applyFill="1" applyBorder="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vertical="center"/>
    </xf>
    <xf numFmtId="0" fontId="3" fillId="2" borderId="0" xfId="0" applyFont="1" applyFill="1" applyAlignment="1">
      <alignment wrapText="1"/>
    </xf>
    <xf numFmtId="0" fontId="4" fillId="2" borderId="0" xfId="0" applyFont="1" applyFill="1" applyAlignment="1">
      <alignment vertical="center" wrapText="1"/>
    </xf>
    <xf numFmtId="0" fontId="5" fillId="2" borderId="0" xfId="0" applyFont="1" applyFill="1" applyAlignment="1">
      <alignment wrapText="1"/>
    </xf>
    <xf numFmtId="0" fontId="5" fillId="2" borderId="0" xfId="0" applyFont="1" applyFill="1" applyAlignment="1">
      <alignment vertical="center" wrapText="1"/>
    </xf>
    <xf numFmtId="0" fontId="5" fillId="2" borderId="0" xfId="0" applyFont="1" applyFill="1" applyAlignment="1">
      <alignment horizontal="center" wrapText="1"/>
    </xf>
    <xf numFmtId="0" fontId="1" fillId="2" borderId="0" xfId="0" applyFont="1" applyFill="1" applyAlignment="1">
      <alignment horizontal="left" vertical="center" wrapText="1"/>
    </xf>
    <xf numFmtId="0" fontId="6"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2" borderId="4"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7" fillId="2" borderId="3"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3"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NumberFormat="1" applyFont="1" applyFill="1" applyBorder="1" applyAlignment="1">
      <alignment vertical="center" wrapText="1"/>
    </xf>
    <xf numFmtId="0" fontId="2" fillId="2" borderId="3" xfId="0" applyNumberFormat="1" applyFont="1" applyFill="1" applyBorder="1" applyAlignment="1">
      <alignment horizontal="left" vertical="center" wrapText="1"/>
    </xf>
    <xf numFmtId="0" fontId="2" fillId="2" borderId="3" xfId="0" applyNumberFormat="1" applyFont="1" applyFill="1" applyBorder="1" applyAlignment="1">
      <alignment horizontal="justify" vertical="center" wrapText="1"/>
    </xf>
    <xf numFmtId="0" fontId="2" fillId="2" borderId="3" xfId="56" applyNumberFormat="1" applyFont="1" applyFill="1" applyBorder="1" applyAlignment="1">
      <alignment vertical="center" wrapText="1"/>
    </xf>
    <xf numFmtId="0" fontId="2" fillId="2" borderId="3" xfId="56" applyNumberFormat="1" applyFont="1" applyFill="1" applyBorder="1" applyAlignment="1">
      <alignment horizontal="center" vertical="center" wrapText="1"/>
    </xf>
    <xf numFmtId="0" fontId="2" fillId="2" borderId="3" xfId="52" applyNumberFormat="1" applyFont="1" applyFill="1" applyBorder="1" applyAlignment="1">
      <alignment vertical="center" wrapText="1"/>
    </xf>
    <xf numFmtId="0" fontId="2" fillId="2" borderId="3" xfId="52" applyNumberFormat="1" applyFont="1" applyFill="1" applyBorder="1" applyAlignment="1">
      <alignment horizontal="left" vertical="center" wrapText="1"/>
    </xf>
    <xf numFmtId="0" fontId="2" fillId="2" borderId="3" xfId="52" applyNumberFormat="1" applyFont="1" applyFill="1" applyBorder="1" applyAlignment="1">
      <alignment horizontal="center" vertical="center" wrapText="1"/>
    </xf>
    <xf numFmtId="0" fontId="2" fillId="2" borderId="3" xfId="0" applyNumberFormat="1" applyFont="1" applyFill="1" applyBorder="1" applyAlignment="1" applyProtection="1">
      <alignment horizontal="center" vertical="center" wrapText="1"/>
    </xf>
    <xf numFmtId="0" fontId="9" fillId="2" borderId="3" xfId="0" applyFont="1" applyFill="1" applyBorder="1" applyAlignment="1">
      <alignment horizontal="center" vertical="center" wrapText="1"/>
    </xf>
    <xf numFmtId="0" fontId="10" fillId="2" borderId="3"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2" borderId="3" xfId="0" applyFont="1" applyFill="1" applyBorder="1" applyAlignment="1">
      <alignment vertical="center" wrapText="1"/>
    </xf>
    <xf numFmtId="0" fontId="10" fillId="2" borderId="3" xfId="0" applyFont="1" applyFill="1" applyBorder="1" applyAlignment="1">
      <alignment horizontal="center" vertical="center" wrapText="1"/>
    </xf>
    <xf numFmtId="0" fontId="2" fillId="2" borderId="3" xfId="0" applyFont="1" applyFill="1" applyBorder="1" applyAlignment="1">
      <alignment vertical="center"/>
    </xf>
    <xf numFmtId="0" fontId="2" fillId="2" borderId="3" xfId="0" applyFont="1" applyFill="1" applyBorder="1" applyAlignment="1">
      <alignment horizontal="center" vertical="center"/>
    </xf>
    <xf numFmtId="9" fontId="2" fillId="2" borderId="3" xfId="3" applyFont="1" applyFill="1" applyBorder="1" applyAlignment="1">
      <alignment horizontal="center" vertical="center" wrapText="1"/>
    </xf>
    <xf numFmtId="0" fontId="6" fillId="2" borderId="1" xfId="0" applyFont="1" applyFill="1" applyBorder="1" applyAlignment="1">
      <alignment vertical="center" wrapText="1"/>
    </xf>
    <xf numFmtId="0" fontId="7" fillId="2" borderId="8" xfId="0" applyFont="1" applyFill="1" applyBorder="1" applyAlignment="1">
      <alignment horizontal="center" vertical="center" wrapText="1"/>
    </xf>
    <xf numFmtId="0" fontId="2" fillId="2" borderId="3" xfId="0" applyFont="1" applyFill="1" applyBorder="1" applyAlignment="1">
      <alignment horizontal="right" vertical="center" wrapText="1"/>
    </xf>
    <xf numFmtId="0" fontId="2" fillId="2" borderId="3" xfId="0" applyFont="1" applyFill="1" applyBorder="1" applyAlignment="1">
      <alignment wrapText="1"/>
    </xf>
    <xf numFmtId="0" fontId="2" fillId="2" borderId="3" xfId="0" applyNumberFormat="1" applyFont="1" applyFill="1" applyBorder="1" applyAlignment="1" applyProtection="1">
      <alignment vertical="center" wrapText="1"/>
    </xf>
    <xf numFmtId="0" fontId="2" fillId="2" borderId="3" xfId="0" applyNumberFormat="1" applyFont="1" applyFill="1" applyBorder="1" applyAlignment="1">
      <alignment horizontal="right" vertical="center" wrapText="1"/>
    </xf>
    <xf numFmtId="0" fontId="11" fillId="2" borderId="3" xfId="0" applyFont="1" applyFill="1" applyBorder="1" applyAlignment="1">
      <alignment horizontal="right" vertical="center" wrapText="1"/>
    </xf>
    <xf numFmtId="176" fontId="2" fillId="2" borderId="3" xfId="0" applyNumberFormat="1" applyFont="1" applyFill="1" applyBorder="1" applyAlignment="1">
      <alignment vertical="center" wrapText="1"/>
    </xf>
    <xf numFmtId="176" fontId="12" fillId="2" borderId="3" xfId="0" applyNumberFormat="1" applyFont="1" applyFill="1" applyBorder="1" applyAlignment="1">
      <alignment vertical="center" wrapText="1"/>
    </xf>
    <xf numFmtId="0" fontId="2" fillId="2" borderId="3" xfId="0" applyFont="1" applyFill="1" applyBorder="1" applyAlignment="1">
      <alignment horizontal="center" wrapText="1"/>
    </xf>
    <xf numFmtId="0" fontId="1" fillId="2" borderId="3" xfId="0" applyFont="1" applyFill="1" applyBorder="1" applyAlignment="1">
      <alignment horizontal="center" vertical="center" wrapText="1"/>
    </xf>
    <xf numFmtId="0" fontId="9" fillId="2" borderId="3" xfId="0" applyFont="1" applyFill="1" applyBorder="1" applyAlignment="1">
      <alignment wrapText="1"/>
    </xf>
    <xf numFmtId="0" fontId="1" fillId="2" borderId="3" xfId="0" applyFont="1" applyFill="1" applyBorder="1" applyAlignment="1">
      <alignment vertical="center" wrapText="1"/>
    </xf>
    <xf numFmtId="49" fontId="2"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3" fillId="0" borderId="3" xfId="0" applyFont="1" applyFill="1" applyBorder="1" applyAlignment="1">
      <alignment vertical="center" wrapText="1"/>
    </xf>
    <xf numFmtId="0" fontId="2" fillId="2" borderId="3" xfId="0" applyNumberFormat="1" applyFont="1" applyFill="1" applyBorder="1" applyAlignment="1" applyProtection="1">
      <alignment horizontal="left" vertical="center" wrapText="1"/>
    </xf>
    <xf numFmtId="0" fontId="14" fillId="0" borderId="3" xfId="0" applyNumberFormat="1" applyFont="1" applyFill="1" applyBorder="1" applyAlignment="1">
      <alignment horizontal="center" vertical="center" wrapText="1"/>
    </xf>
    <xf numFmtId="0" fontId="2" fillId="2" borderId="3" xfId="0" applyNumberFormat="1" applyFont="1" applyFill="1" applyBorder="1" applyAlignment="1" applyProtection="1">
      <alignment horizontal="left" vertical="center"/>
    </xf>
    <xf numFmtId="0" fontId="2" fillId="2" borderId="3" xfId="0" applyNumberFormat="1" applyFont="1" applyFill="1" applyBorder="1" applyAlignment="1">
      <alignment horizontal="center" vertical="center"/>
    </xf>
    <xf numFmtId="0" fontId="2" fillId="2" borderId="3" xfId="0" applyNumberFormat="1" applyFont="1" applyFill="1" applyBorder="1" applyAlignment="1" applyProtection="1">
      <alignment horizontal="right" vertical="center" wrapText="1"/>
    </xf>
    <xf numFmtId="0" fontId="2" fillId="2" borderId="3" xfId="0" applyNumberFormat="1" applyFont="1" applyFill="1" applyBorder="1" applyAlignment="1" applyProtection="1">
      <alignment horizontal="center" vertical="center"/>
    </xf>
    <xf numFmtId="0" fontId="2" fillId="2" borderId="3" xfId="0" applyFont="1" applyFill="1" applyBorder="1" applyAlignment="1">
      <alignment horizontal="right" vertical="center"/>
    </xf>
    <xf numFmtId="0" fontId="15" fillId="2"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13" fillId="0" borderId="3" xfId="0" applyNumberFormat="1" applyFont="1" applyFill="1" applyBorder="1" applyAlignment="1">
      <alignment vertical="center" wrapText="1"/>
    </xf>
    <xf numFmtId="177" fontId="17" fillId="0" borderId="3" xfId="0" applyNumberFormat="1" applyFont="1" applyFill="1" applyBorder="1" applyAlignment="1">
      <alignment horizontal="left" vertical="center" wrapText="1"/>
    </xf>
    <xf numFmtId="0" fontId="2" fillId="0" borderId="3" xfId="0" applyNumberFormat="1" applyFont="1" applyFill="1" applyBorder="1" applyAlignment="1">
      <alignment horizontal="center" vertical="center" wrapText="1"/>
    </xf>
    <xf numFmtId="0" fontId="13" fillId="0" borderId="3" xfId="0" applyNumberFormat="1" applyFont="1" applyFill="1" applyBorder="1" applyAlignment="1">
      <alignment horizontal="left" vertical="center" wrapText="1"/>
    </xf>
    <xf numFmtId="0" fontId="18" fillId="2" borderId="3" xfId="0" applyNumberFormat="1" applyFont="1" applyFill="1" applyBorder="1" applyAlignment="1">
      <alignment horizontal="center" vertical="center" wrapText="1"/>
    </xf>
    <xf numFmtId="0" fontId="13" fillId="2" borderId="3" xfId="0" applyNumberFormat="1" applyFont="1" applyFill="1" applyBorder="1" applyAlignment="1">
      <alignment vertical="center" wrapText="1"/>
    </xf>
    <xf numFmtId="0" fontId="2" fillId="0" borderId="3" xfId="0" applyNumberFormat="1"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Fill="1" applyBorder="1" applyAlignment="1">
      <alignment wrapText="1"/>
    </xf>
    <xf numFmtId="0" fontId="3" fillId="0" borderId="3"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0" fontId="2" fillId="2" borderId="3" xfId="56" applyNumberFormat="1" applyFont="1" applyFill="1" applyBorder="1" applyAlignment="1">
      <alignment horizontal="left" vertical="center" wrapText="1"/>
    </xf>
    <xf numFmtId="0" fontId="2" fillId="2" borderId="3" xfId="53" applyFont="1" applyFill="1" applyBorder="1" applyAlignment="1">
      <alignment horizontal="center" vertical="center" wrapText="1"/>
    </xf>
    <xf numFmtId="0" fontId="2" fillId="2" borderId="3" xfId="53" applyNumberFormat="1" applyFont="1" applyFill="1" applyBorder="1" applyAlignment="1">
      <alignment horizontal="center" vertical="center" wrapText="1"/>
    </xf>
    <xf numFmtId="0" fontId="16" fillId="2" borderId="3" xfId="0" applyFont="1" applyFill="1" applyBorder="1" applyAlignment="1">
      <alignment horizontal="right" vertical="center" wrapText="1"/>
    </xf>
    <xf numFmtId="178" fontId="2" fillId="2" borderId="3" xfId="0" applyNumberFormat="1" applyFont="1" applyFill="1" applyBorder="1" applyAlignment="1">
      <alignment vertical="center" wrapText="1"/>
    </xf>
    <xf numFmtId="178" fontId="2" fillId="2" borderId="3" xfId="0" applyNumberFormat="1" applyFont="1" applyFill="1" applyBorder="1" applyAlignment="1">
      <alignment horizontal="right" vertical="center" wrapText="1"/>
    </xf>
    <xf numFmtId="0" fontId="0" fillId="2" borderId="3" xfId="0" applyFill="1" applyBorder="1" applyAlignment="1">
      <alignment vertical="center" wrapText="1"/>
    </xf>
    <xf numFmtId="49" fontId="2" fillId="2" borderId="3" xfId="56" applyNumberFormat="1" applyFont="1" applyFill="1" applyBorder="1" applyAlignment="1">
      <alignment horizontal="center" vertical="center" wrapText="1"/>
    </xf>
    <xf numFmtId="49" fontId="2" fillId="2" borderId="3" xfId="53" applyNumberFormat="1" applyFont="1" applyFill="1" applyBorder="1" applyAlignment="1">
      <alignment horizontal="center" vertical="center" wrapText="1"/>
    </xf>
    <xf numFmtId="0" fontId="2" fillId="2" borderId="3" xfId="56" applyFont="1" applyFill="1" applyBorder="1" applyAlignment="1">
      <alignment vertical="center" wrapText="1"/>
    </xf>
    <xf numFmtId="0" fontId="2" fillId="2" borderId="3" xfId="56" applyFont="1" applyFill="1" applyBorder="1" applyAlignment="1">
      <alignment horizontal="center" vertical="center" wrapText="1"/>
    </xf>
    <xf numFmtId="9" fontId="2" fillId="2" borderId="3" xfId="0" applyNumberFormat="1" applyFont="1" applyFill="1" applyBorder="1" applyAlignment="1">
      <alignment horizontal="center" vertical="center" wrapText="1"/>
    </xf>
    <xf numFmtId="0" fontId="2" fillId="2" borderId="3" xfId="56" applyFont="1" applyFill="1" applyBorder="1" applyAlignment="1">
      <alignment horizontal="left" vertical="center" wrapText="1"/>
    </xf>
    <xf numFmtId="177" fontId="2" fillId="2" borderId="3" xfId="0" applyNumberFormat="1" applyFont="1" applyFill="1" applyBorder="1" applyAlignment="1">
      <alignment horizontal="center" vertical="center" wrapText="1"/>
    </xf>
    <xf numFmtId="177" fontId="2" fillId="2" borderId="3" xfId="0" applyNumberFormat="1" applyFont="1" applyFill="1" applyBorder="1" applyAlignment="1">
      <alignment vertical="center" wrapText="1"/>
    </xf>
    <xf numFmtId="0" fontId="3" fillId="2" borderId="3" xfId="0" applyFont="1" applyFill="1" applyBorder="1" applyAlignment="1">
      <alignment vertical="center" wrapText="1"/>
    </xf>
    <xf numFmtId="0" fontId="3" fillId="2" borderId="3" xfId="0" applyFont="1" applyFill="1" applyBorder="1" applyAlignment="1">
      <alignment horizontal="left" vertical="center" wrapText="1"/>
    </xf>
    <xf numFmtId="177" fontId="2" fillId="2" borderId="3" xfId="50" applyNumberFormat="1" applyFont="1" applyFill="1" applyBorder="1" applyAlignment="1">
      <alignment horizontal="left" vertical="center" wrapText="1"/>
    </xf>
    <xf numFmtId="179" fontId="20" fillId="2" borderId="3" xfId="0" applyNumberFormat="1" applyFont="1" applyFill="1" applyBorder="1" applyAlignment="1">
      <alignment vertical="center"/>
    </xf>
    <xf numFmtId="176" fontId="20" fillId="2" borderId="3" xfId="0" applyNumberFormat="1" applyFont="1" applyFill="1" applyBorder="1" applyAlignment="1">
      <alignment vertical="center"/>
    </xf>
    <xf numFmtId="43" fontId="2" fillId="2" borderId="3" xfId="0" applyNumberFormat="1" applyFont="1" applyFill="1" applyBorder="1" applyAlignment="1">
      <alignment vertical="center"/>
    </xf>
    <xf numFmtId="180" fontId="2" fillId="2" borderId="3" xfId="0" applyNumberFormat="1" applyFont="1" applyFill="1" applyBorder="1" applyAlignment="1">
      <alignment vertical="center"/>
    </xf>
    <xf numFmtId="181" fontId="2" fillId="2" borderId="3" xfId="0" applyNumberFormat="1" applyFont="1" applyFill="1" applyBorder="1" applyAlignment="1">
      <alignment vertical="center"/>
    </xf>
    <xf numFmtId="180" fontId="2" fillId="2" borderId="3" xfId="0" applyNumberFormat="1" applyFont="1" applyFill="1" applyBorder="1" applyAlignment="1">
      <alignment horizontal="right" vertical="center"/>
    </xf>
    <xf numFmtId="182" fontId="2" fillId="2" borderId="3" xfId="0" applyNumberFormat="1" applyFont="1" applyFill="1" applyBorder="1" applyAlignment="1">
      <alignment horizontal="right" vertical="center" wrapText="1"/>
    </xf>
    <xf numFmtId="182" fontId="2" fillId="2" borderId="3" xfId="0" applyNumberFormat="1" applyFont="1" applyFill="1" applyBorder="1" applyAlignment="1">
      <alignment vertical="center" wrapText="1"/>
    </xf>
    <xf numFmtId="0" fontId="15" fillId="2" borderId="3" xfId="0" applyFont="1" applyFill="1" applyBorder="1" applyAlignment="1">
      <alignment vertical="center" wrapText="1"/>
    </xf>
    <xf numFmtId="0" fontId="4" fillId="2" borderId="3" xfId="0" applyFont="1" applyFill="1" applyBorder="1" applyAlignment="1">
      <alignment vertical="center" wrapText="1"/>
    </xf>
    <xf numFmtId="0" fontId="5" fillId="2" borderId="0" xfId="0" applyFont="1" applyFill="1" applyAlignment="1">
      <alignment horizontal="center" vertical="center"/>
    </xf>
    <xf numFmtId="0" fontId="4" fillId="2" borderId="3" xfId="0"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3" fillId="2" borderId="3" xfId="0" applyFont="1" applyFill="1" applyBorder="1" applyAlignment="1">
      <alignment wrapText="1"/>
    </xf>
    <xf numFmtId="0" fontId="0" fillId="2" borderId="3" xfId="0" applyFill="1" applyBorder="1" applyAlignment="1">
      <alignment horizontal="right" vertical="center" wrapText="1"/>
    </xf>
    <xf numFmtId="0" fontId="4" fillId="2" borderId="3" xfId="0" applyFont="1" applyFill="1" applyBorder="1" applyAlignment="1">
      <alignment horizontal="right" vertical="center" wrapText="1"/>
    </xf>
    <xf numFmtId="0" fontId="21" fillId="2" borderId="3" xfId="0" applyFont="1" applyFill="1" applyBorder="1" applyAlignment="1">
      <alignment horizontal="center" vertical="center" wrapText="1"/>
    </xf>
    <xf numFmtId="0" fontId="3" fillId="2" borderId="3" xfId="51" applyFont="1" applyFill="1" applyBorder="1" applyAlignment="1">
      <alignment horizontal="center" vertical="center" wrapText="1"/>
    </xf>
    <xf numFmtId="49" fontId="3" fillId="2" borderId="3" xfId="51" applyNumberFormat="1" applyFont="1" applyFill="1" applyBorder="1" applyAlignment="1">
      <alignment horizontal="center" vertical="center" wrapText="1"/>
    </xf>
    <xf numFmtId="0" fontId="0" fillId="2" borderId="3" xfId="0" applyFont="1" applyFill="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10" xfId="50"/>
    <cellStyle name="常规 11 2" xfId="51"/>
    <cellStyle name="常规 2" xfId="52"/>
    <cellStyle name="常规 3" xfId="53"/>
    <cellStyle name="常规 4" xfId="54"/>
    <cellStyle name="常规 5" xfId="55"/>
    <cellStyle name="常规_Sheet1" xfId="56"/>
  </cellStyles>
  <dxfs count="1">
    <dxf>
      <font>
        <color rgb="FF9C0006"/>
      </font>
      <fill>
        <patternFill patternType="solid">
          <bgColor rgb="FFFFC7CE"/>
        </patternFill>
      </fill>
    </dxf>
  </dxfs>
  <tableStyles count="0" defaultTableStyle="TableStyleMedium2" defaultPivotStyle="PivotStyleLight16"/>
  <colors>
    <mruColors>
      <color rgb="00000000"/>
      <color rgb="00FFFF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4&#12289;&#22478;&#21475;&#21439;--2021&#39033;&#30446;&#24211;\&#32489;&#25928;&#35780;&#20215;&#29256;--&#22478;&#21475;&#21439;2021&#24180;&#39033;&#30446;&#21488;&#36134;(12.14)%20(&#21344;&#27589;&#20462;&#2591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4">
          <cell r="B4" t="str">
            <v>项目名称</v>
          </cell>
          <cell r="C4" t="str">
            <v>项目类型（按项目信息系统里面填写）</v>
          </cell>
          <cell r="D4" t="str">
            <v>项目子类型（按项目信息系统里面填写）</v>
          </cell>
          <cell r="E4" t="str">
            <v>项目归属（按项目信息系统里面填写）</v>
          </cell>
          <cell r="F4" t="str">
            <v>项目编号</v>
          </cell>
          <cell r="G4" t="str">
            <v>主要建设内容</v>
          </cell>
          <cell r="H4" t="str">
            <v>是否贫困村提升工程</v>
          </cell>
          <cell r="I4" t="str">
            <v>是否资产收益扶贫</v>
          </cell>
          <cell r="J4" t="str">
            <v>是否增加村集体经济收入</v>
          </cell>
          <cell r="K4" t="str">
            <v>是否易地扶贫搬迁后扶项目</v>
          </cell>
        </row>
        <row r="9">
          <cell r="B9" t="str">
            <v>城口县2021年周溪乡新时代文明实践示范点建设项目</v>
          </cell>
          <cell r="C9" t="str">
            <v>教育扶贫</v>
          </cell>
          <cell r="D9" t="str">
            <v>其他教育扶贫</v>
          </cell>
          <cell r="E9" t="str">
            <v>巩固提升类项目</v>
          </cell>
          <cell r="F9" t="str">
            <v>5100000994514542</v>
          </cell>
          <cell r="G9" t="str">
            <v>1.用于周溪乡新时代文明实践所活动室等场地氛围营造；2.大榜村新时代文明实践广场氛围营造；3.乡新时代文明实践所、鹿坪村、大榜村全年开展“永远跟党走”“传承红色基因  助力乡村振兴”“三互”活动等示范性活动不少于12次。</v>
          </cell>
          <cell r="H9" t="str">
            <v>是</v>
          </cell>
          <cell r="I9" t="str">
            <v>否</v>
          </cell>
          <cell r="J9" t="str">
            <v>否</v>
          </cell>
          <cell r="K9" t="str">
            <v>是</v>
          </cell>
        </row>
        <row r="10">
          <cell r="B10" t="str">
            <v>城口县2021年沿河乡新时代文明实践试点建设项目</v>
          </cell>
          <cell r="C10" t="str">
            <v>教育扶贫</v>
          </cell>
          <cell r="D10" t="str">
            <v>其他教育扶贫</v>
          </cell>
          <cell r="E10" t="str">
            <v>巩固提升类项目</v>
          </cell>
          <cell r="F10" t="str">
            <v>5100000994761321</v>
          </cell>
          <cell r="G10" t="str">
            <v>将乡新时代文明实践所、北坡村和迎红村新时代文明实践站打造为示范点。1.对乡新时代文明实践所和两个村的新时代文明实践站的规范化建设，完善标牌、公开栏、宣传栏、组织架构图、工作流程图、所站分布图、制度板块、项目板块、风采板块、荣誉板块等文化墙的氛围营造，志愿服务队服装购买。2.两个实践站开展垃圾分类、家庭教育、环境卫生整治评比、普法、政策宣讲、节庆活动、文艺演出、先进典型评选等志愿服务活动经费。3.乡实践所开展“永远跟党走”群众性教育主题活动，“传承红色基因、乡村振兴有我”主题活动经费。4.依托群众红色资源，总结脱贫攻坚工作，创作一批脱贫攻坚成果、红色文化作品，开展群众性教育，让群众听党话、跟党走、感党恩。</v>
          </cell>
          <cell r="H10" t="str">
            <v>是</v>
          </cell>
          <cell r="I10" t="str">
            <v>否</v>
          </cell>
          <cell r="J10" t="str">
            <v>否</v>
          </cell>
          <cell r="K10" t="str">
            <v>是</v>
          </cell>
        </row>
        <row r="11">
          <cell r="B11" t="str">
            <v>城口县2021年高观镇新时代文明实践示范点建设项目</v>
          </cell>
          <cell r="C11" t="str">
            <v>教育扶贫</v>
          </cell>
          <cell r="D11" t="str">
            <v>其他教育扶贫</v>
          </cell>
          <cell r="E11" t="str">
            <v>巩固提升类项目</v>
          </cell>
          <cell r="F11" t="str">
            <v>5100000994669580</v>
          </cell>
          <cell r="G11" t="str">
            <v>对高观镇新时代文明实践所及双竹村、施礼村新时代文明实践站进行提档升级打造，开展相关新时代文明实践相关活动，进一步营造文明实践凝心聚力的浓厚氛围。</v>
          </cell>
          <cell r="H11" t="str">
            <v>是</v>
          </cell>
          <cell r="I11" t="str">
            <v>否</v>
          </cell>
          <cell r="J11" t="str">
            <v>否</v>
          </cell>
          <cell r="K11" t="str">
            <v>是</v>
          </cell>
        </row>
        <row r="12">
          <cell r="B12" t="str">
            <v>城口县2021年鸡鸣乡新时代文明实践站所示范点创建项目</v>
          </cell>
          <cell r="C12" t="str">
            <v>教育扶贫</v>
          </cell>
          <cell r="D12" t="str">
            <v>其他教育扶贫</v>
          </cell>
          <cell r="E12" t="str">
            <v>巩固提升类项目</v>
          </cell>
          <cell r="F12" t="str">
            <v>5100000994963722</v>
          </cell>
          <cell r="G12" t="str">
            <v>阵地升级打造，新时代文明实践活动氛围营造，开展各类新时代文明实践工作。</v>
          </cell>
          <cell r="H12" t="str">
            <v>是</v>
          </cell>
          <cell r="I12" t="str">
            <v>否</v>
          </cell>
          <cell r="J12" t="str">
            <v>否</v>
          </cell>
          <cell r="K12" t="str">
            <v>是</v>
          </cell>
        </row>
        <row r="13">
          <cell r="B13" t="str">
            <v>城口县2021年岚天乡新时代文明实践乡村振兴示范点建设项目</v>
          </cell>
          <cell r="C13" t="str">
            <v>教育扶贫</v>
          </cell>
          <cell r="D13" t="str">
            <v>其他教育扶贫</v>
          </cell>
          <cell r="E13" t="str">
            <v>巩固提升类项目</v>
          </cell>
          <cell r="F13" t="str">
            <v>5100001004843668</v>
          </cell>
          <cell r="G13" t="str">
            <v>进一步打造建设岚天乡新时代文明实践所、岚溪村及星月村新时代文明实践站，开展新时代文明实践活动及氛围营造。</v>
          </cell>
          <cell r="H13" t="str">
            <v>是</v>
          </cell>
          <cell r="I13" t="str">
            <v>否</v>
          </cell>
          <cell r="J13" t="str">
            <v>否</v>
          </cell>
          <cell r="K13" t="str">
            <v>是</v>
          </cell>
        </row>
        <row r="14">
          <cell r="B14" t="str">
            <v>城口县2021年河鱼乡新时代文明实践示范点建设项目</v>
          </cell>
          <cell r="C14" t="str">
            <v>教育扶贫</v>
          </cell>
          <cell r="D14" t="str">
            <v>其他教育扶贫</v>
          </cell>
          <cell r="E14" t="str">
            <v>巩固提升类项目</v>
          </cell>
          <cell r="F14" t="str">
            <v>5100000994502683</v>
          </cell>
          <cell r="G14" t="str">
            <v>用于升级打造我乡1个新时代文明实践所和2个新时代文明实践站（河鱼社区、平溪村）规范化建设。把新时代文明实践阵地建设与其他工作统筹结合，发挥好新时代文明实践阵地建设方面的示范带动作用，规范建设积分兑换超市、文化活动场所、教育培训基地、便民服务中心、党员活动中心、文化讲堂、农家书屋等活动场所</v>
          </cell>
          <cell r="H14" t="str">
            <v>是</v>
          </cell>
          <cell r="I14" t="str">
            <v>否</v>
          </cell>
          <cell r="J14" t="str">
            <v>否</v>
          </cell>
          <cell r="K14" t="str">
            <v>是</v>
          </cell>
        </row>
        <row r="15">
          <cell r="B15" t="str">
            <v>城口县2021年咸宜镇新时代文明实践示范点建设项目</v>
          </cell>
          <cell r="C15" t="str">
            <v>教育扶贫</v>
          </cell>
          <cell r="D15" t="str">
            <v>其他教育扶贫</v>
          </cell>
          <cell r="E15" t="str">
            <v>巩固提升类项目</v>
          </cell>
          <cell r="F15" t="str">
            <v>5100000994390898</v>
          </cell>
          <cell r="G15" t="str">
            <v>用于打造我镇1个新时代文明实践所和2个新时代文明实践站（李坪村、咸宜村）规范化建设。把新时代文明实践阵地建设与其他工作统筹结合，发挥好新时代文明实践阵地建设方面的示范带动作用，规范建设积分兑换超市、文化活动场所、教育培训基地、便民服务中心、党员活动中心、文化讲堂、农家书屋等活动场所</v>
          </cell>
          <cell r="H15" t="str">
            <v>是</v>
          </cell>
          <cell r="I15" t="str">
            <v>否</v>
          </cell>
          <cell r="J15" t="str">
            <v>否</v>
          </cell>
          <cell r="K15" t="str">
            <v>是</v>
          </cell>
        </row>
        <row r="16">
          <cell r="B16" t="str">
            <v>城口县2021年双河乡新时代文明实践试点建设项目</v>
          </cell>
          <cell r="C16" t="str">
            <v>教育扶贫</v>
          </cell>
          <cell r="D16" t="str">
            <v>其他教育扶贫</v>
          </cell>
          <cell r="E16" t="str">
            <v>巩固提升类项目</v>
          </cell>
          <cell r="F16" t="str">
            <v>5100000994387773</v>
          </cell>
          <cell r="G16" t="str">
            <v>将乡新时代文明实践所、竹园村和余坪村新时代文明实践站打造为示范点。对乡新时代文明实践所和两个村的新时代文明实践站的规范化建设，完善标牌、公开栏、宣传栏、组织架构图、工作流程图、所站分布图、制度板块、项目板块、风采板块、荣誉板块等文化墙的氛围营造，志愿服务队服装购买，开展垃圾分类、家庭教育、环境卫生整治评比、普法、政策宣讲、节庆活动、文艺演出、先进典型评选等志愿服务活动经费，在余坪村“创红色文化，造美丽乡村”并开展相关新时代文明活动。</v>
          </cell>
          <cell r="H16" t="str">
            <v>是</v>
          </cell>
          <cell r="I16" t="str">
            <v>否</v>
          </cell>
          <cell r="J16" t="str">
            <v>否</v>
          </cell>
          <cell r="K16" t="str">
            <v>是</v>
          </cell>
        </row>
        <row r="17">
          <cell r="B17" t="str">
            <v>城口县2021年葛城街道积分兑现制度改补为奖项目</v>
          </cell>
          <cell r="C17" t="str">
            <v>就业扶贫</v>
          </cell>
          <cell r="D17" t="str">
            <v>就业创业补助</v>
          </cell>
          <cell r="E17" t="str">
            <v>巩固提升类项目</v>
          </cell>
          <cell r="F17" t="str">
            <v>5100000971805870</v>
          </cell>
          <cell r="G17" t="str">
            <v>街道10个村/农业社区，每个2万元。通过“以奖代补”形式激发群众参与村居事务的积极性，引导居民遵纪守法、养成良好生活习惯。以新时代文明实践“积分超市”为载体，推动乡村振兴工作建设。</v>
          </cell>
          <cell r="H17" t="str">
            <v>是</v>
          </cell>
          <cell r="I17" t="str">
            <v>否</v>
          </cell>
          <cell r="J17" t="str">
            <v>否</v>
          </cell>
          <cell r="K17" t="str">
            <v>是</v>
          </cell>
        </row>
        <row r="18">
          <cell r="B18" t="str">
            <v>城口县2021年复兴街道积分兑现制度改补为奖项目</v>
          </cell>
          <cell r="C18" t="str">
            <v>就业扶贫</v>
          </cell>
          <cell r="D18" t="str">
            <v>就业创业补助</v>
          </cell>
          <cell r="E18" t="str">
            <v>巩固提升类项目</v>
          </cell>
          <cell r="F18" t="str">
            <v>5100001056809111</v>
          </cell>
          <cell r="G18" t="str">
            <v>7个村/农业社区分别2万元。通过“以奖代补”形式激发脱贫户脱贫致富、自力更生、养成良好生活习惯的积极性和主动性。以新时代文明实践“积分超市”为载体，推动扶志扶智工作建设。</v>
          </cell>
          <cell r="H18" t="str">
            <v>是</v>
          </cell>
          <cell r="I18" t="str">
            <v>否</v>
          </cell>
          <cell r="J18" t="str">
            <v>否</v>
          </cell>
          <cell r="K18" t="str">
            <v>是</v>
          </cell>
        </row>
        <row r="19">
          <cell r="B19" t="str">
            <v>城口县2021年修齐镇积分兑现制度改补为奖项目</v>
          </cell>
          <cell r="C19" t="str">
            <v>就业扶贫</v>
          </cell>
          <cell r="D19" t="str">
            <v>就业创业补助</v>
          </cell>
          <cell r="E19" t="str">
            <v>巩固提升类项目</v>
          </cell>
          <cell r="F19" t="str">
            <v>5100000971905811</v>
          </cell>
          <cell r="G19" t="str">
            <v>12个村（社区），每村2万元，组织群众开展公益活动，积极开展积分兑换活动，培育主流乡村文化价值，弘扬民族精神和时代精神，持续推进社会公德、职业道德、家庭美德和个人品德建设，推进乡村社会治理多元化。</v>
          </cell>
          <cell r="H19" t="str">
            <v>是</v>
          </cell>
          <cell r="I19" t="str">
            <v>否</v>
          </cell>
          <cell r="J19" t="str">
            <v>否</v>
          </cell>
          <cell r="K19" t="str">
            <v>是</v>
          </cell>
        </row>
        <row r="20">
          <cell r="B20" t="str">
            <v>城口县2021年高观镇积分兑现制度改补为奖项目</v>
          </cell>
          <cell r="C20" t="str">
            <v>就业扶贫</v>
          </cell>
          <cell r="D20" t="str">
            <v>就业创业补助</v>
          </cell>
          <cell r="E20" t="str">
            <v>巩固提升类项目</v>
          </cell>
          <cell r="F20" t="str">
            <v>5100000971990224</v>
          </cell>
          <cell r="G20" t="str">
            <v>设立11个积分超市，在全镇开展文明实践积分兑换，围绕整治环境卫生、参与集体公益活动、遵纪守法、遵守公序良俗等内容设置积分，建立爱心超市，根据积分兑现奖励资金。</v>
          </cell>
          <cell r="H20" t="str">
            <v>是</v>
          </cell>
          <cell r="I20" t="str">
            <v>否</v>
          </cell>
          <cell r="J20" t="str">
            <v>否</v>
          </cell>
          <cell r="K20" t="str">
            <v>是</v>
          </cell>
        </row>
        <row r="21">
          <cell r="B21" t="str">
            <v>城口县2021年明通镇积分兑现制度改补为奖项目</v>
          </cell>
          <cell r="C21" t="str">
            <v>就业扶贫</v>
          </cell>
          <cell r="D21" t="str">
            <v>就业创业补助</v>
          </cell>
          <cell r="E21" t="str">
            <v>巩固提升类项目</v>
          </cell>
          <cell r="F21" t="str">
            <v>5100001004866617</v>
          </cell>
          <cell r="G21" t="str">
            <v>7个村（社区），每村2万元，围绕总队长令、环境卫生整治、集体公益、普法、乡风文明等开展文明实践活动，引导群众通过示范学习、文明养成、三业发展、志愿服务参与积分，激发群众积极参与村社公益事业积极性，增强村民凝聚力。</v>
          </cell>
          <cell r="H21" t="str">
            <v>是</v>
          </cell>
          <cell r="I21" t="str">
            <v>否</v>
          </cell>
          <cell r="J21" t="str">
            <v>否</v>
          </cell>
          <cell r="K21" t="str">
            <v>是</v>
          </cell>
        </row>
        <row r="22">
          <cell r="B22" t="str">
            <v>城口县2021年庙坝镇积分兑现制度改补为奖项目</v>
          </cell>
          <cell r="C22" t="str">
            <v>就业扶贫</v>
          </cell>
          <cell r="D22" t="str">
            <v>就业创业补助</v>
          </cell>
          <cell r="E22" t="str">
            <v>巩固提升类项目</v>
          </cell>
          <cell r="F22" t="str">
            <v>5100001004907043</v>
          </cell>
          <cell r="G22" t="str">
            <v>11个村（社区），每村2万元，引导群众通过示范学习、文明养成、三业发展、志愿服务参与积分，激发群众积极参与村社公益事业积极性，增强村民凝聚力。</v>
          </cell>
          <cell r="H22" t="str">
            <v>是</v>
          </cell>
          <cell r="I22" t="str">
            <v>否</v>
          </cell>
          <cell r="J22" t="str">
            <v>否</v>
          </cell>
          <cell r="K22" t="str">
            <v>是</v>
          </cell>
        </row>
        <row r="23">
          <cell r="B23" t="str">
            <v>城口县2021年坪坝镇积分兑现制度改补为奖项目</v>
          </cell>
          <cell r="C23" t="str">
            <v>就业扶贫</v>
          </cell>
          <cell r="D23" t="str">
            <v>就业创业补助</v>
          </cell>
          <cell r="E23" t="str">
            <v>巩固提升类项目</v>
          </cell>
          <cell r="F23" t="str">
            <v>5100000971849234</v>
          </cell>
          <cell r="G23" t="str">
            <v>坪坝镇辖区内积分超市物资兑换</v>
          </cell>
          <cell r="H23" t="str">
            <v>是</v>
          </cell>
          <cell r="I23" t="str">
            <v>否</v>
          </cell>
          <cell r="J23" t="str">
            <v>否</v>
          </cell>
          <cell r="K23" t="str">
            <v>是</v>
          </cell>
        </row>
        <row r="24">
          <cell r="B24" t="str">
            <v>城口县2021年巴山镇积分兑现制度改补为奖项目</v>
          </cell>
          <cell r="C24" t="str">
            <v>就业扶贫</v>
          </cell>
          <cell r="D24" t="str">
            <v>就业创业补助</v>
          </cell>
          <cell r="E24" t="str">
            <v>巩固提升类项目</v>
          </cell>
          <cell r="F24" t="str">
            <v>5100000994528780</v>
          </cell>
          <cell r="G24" t="str">
            <v>11个村（社区），每村2万元，组织群众开展公益活动，每村每季度开展一次积分兑换活动，激发群众积极参与村社公益事业积极性，增强村民凝聚力。</v>
          </cell>
          <cell r="H24" t="str">
            <v>是</v>
          </cell>
          <cell r="I24" t="str">
            <v>否</v>
          </cell>
          <cell r="J24" t="str">
            <v>否</v>
          </cell>
          <cell r="K24" t="str">
            <v>是</v>
          </cell>
        </row>
        <row r="25">
          <cell r="B25" t="str">
            <v>城口县2021年高燕镇积分兑现制度改补为奖项目</v>
          </cell>
          <cell r="C25" t="str">
            <v>就业扶贫</v>
          </cell>
          <cell r="D25" t="str">
            <v>就业创业补助</v>
          </cell>
          <cell r="E25" t="str">
            <v>巩固提升类项目</v>
          </cell>
          <cell r="F25" t="str">
            <v>5100001004844694</v>
          </cell>
          <cell r="G25" t="str">
            <v>全镇14个村（社区）各2万元采购物资。开展环境卫生整治、集体公益等活动，大约开展14场以上的兑换活动。通过“以奖代补”形式激励群众积极参与公益事业志愿服务助力治理有效，形成了乡风引领、文明共建、全民参与、齐抓共管的新风尚。将积分超市作用发挥融入到乡村振兴行动之中。</v>
          </cell>
          <cell r="H25" t="str">
            <v>是</v>
          </cell>
          <cell r="I25" t="str">
            <v>否</v>
          </cell>
          <cell r="J25" t="str">
            <v>否</v>
          </cell>
          <cell r="K25" t="str">
            <v>是</v>
          </cell>
        </row>
        <row r="26">
          <cell r="B26" t="str">
            <v>城口县2021年东安镇积分兑现制度改补为奖项目</v>
          </cell>
          <cell r="C26" t="str">
            <v>就业扶贫</v>
          </cell>
          <cell r="D26" t="str">
            <v>就业创业补助</v>
          </cell>
          <cell r="E26" t="str">
            <v>巩固提升类项目</v>
          </cell>
          <cell r="F26" t="str">
            <v>5100001004822739</v>
          </cell>
          <cell r="G26" t="str">
            <v>10个新时代文明实践积分超市物质采购，持续巩固提升新时代文明实践积分超市。</v>
          </cell>
          <cell r="H26" t="str">
            <v>是</v>
          </cell>
          <cell r="I26" t="str">
            <v>否</v>
          </cell>
          <cell r="J26" t="str">
            <v>否</v>
          </cell>
          <cell r="K26" t="str">
            <v>是</v>
          </cell>
        </row>
        <row r="27">
          <cell r="B27" t="str">
            <v>城口县2021年咸宜镇积分兑现制度改补为奖项目</v>
          </cell>
          <cell r="C27" t="str">
            <v>就业扶贫</v>
          </cell>
          <cell r="D27" t="str">
            <v>就业创业补助</v>
          </cell>
          <cell r="E27" t="str">
            <v>巩固提升类项目</v>
          </cell>
          <cell r="F27" t="str">
            <v>5100001004847144</v>
          </cell>
          <cell r="G27" t="str">
            <v>辖区内7个村1个社区各2万元，用于开展积分超市物资兑换活动8场，用于激发群众参与乡村振兴的积极性</v>
          </cell>
          <cell r="H27" t="str">
            <v>是</v>
          </cell>
          <cell r="I27" t="str">
            <v>否</v>
          </cell>
          <cell r="J27" t="str">
            <v>否</v>
          </cell>
          <cell r="K27" t="str">
            <v>是</v>
          </cell>
        </row>
        <row r="28">
          <cell r="B28" t="str">
            <v>城口县2021年高楠镇积分兑换制度改补为奖项目</v>
          </cell>
          <cell r="C28" t="str">
            <v>就业扶贫</v>
          </cell>
          <cell r="D28" t="str">
            <v>就业创业补助</v>
          </cell>
          <cell r="E28" t="str">
            <v>巩固提升类项目</v>
          </cell>
          <cell r="F28" t="str">
            <v>5100001004847066</v>
          </cell>
          <cell r="G28" t="str">
            <v>在高楠镇5个村1个社区开展新时代文件实践积分兑换活动，围绕整治环境卫生、参与集体公益活动、遵纪守法、遵守公序良俗等内容设置积分，在新时代文明实践超市根据积分兑现奖励物品，有效助力乡村振兴。</v>
          </cell>
          <cell r="H28" t="str">
            <v>是</v>
          </cell>
          <cell r="I28" t="str">
            <v>否</v>
          </cell>
          <cell r="J28" t="str">
            <v>否</v>
          </cell>
          <cell r="K28" t="str">
            <v>是</v>
          </cell>
        </row>
        <row r="29">
          <cell r="B29" t="str">
            <v>城口县2021年龙田乡积分兑现制度改补为奖项目</v>
          </cell>
          <cell r="C29" t="str">
            <v>就业扶贫</v>
          </cell>
          <cell r="D29" t="str">
            <v>就业创业补助</v>
          </cell>
          <cell r="E29" t="str">
            <v>巩固提升类项目</v>
          </cell>
          <cell r="F29" t="str">
            <v>5100000971819502</v>
          </cell>
          <cell r="G29" t="str">
            <v>全乡8个村各2万元采购物资。开展整治环境卫生、参与集体公益活动等活动，通过“以奖代补”形式激发参与村级事务的积极性和主动性。以新时代文明实践“积分超市”为载体，推动群众的精神文明建设。</v>
          </cell>
          <cell r="H29" t="str">
            <v>是</v>
          </cell>
          <cell r="I29" t="str">
            <v>否</v>
          </cell>
          <cell r="J29" t="str">
            <v>否</v>
          </cell>
          <cell r="K29" t="str">
            <v>是</v>
          </cell>
        </row>
        <row r="30">
          <cell r="B30" t="str">
            <v>城口县2021年北屏乡积分兑现制度改补为奖项目</v>
          </cell>
          <cell r="C30" t="str">
            <v>就业扶贫</v>
          </cell>
          <cell r="D30" t="str">
            <v>就业创业补助</v>
          </cell>
          <cell r="E30" t="str">
            <v>巩固提升类项目</v>
          </cell>
          <cell r="F30" t="str">
            <v>5100000971824736</v>
          </cell>
          <cell r="G30" t="str">
            <v>6村（社区）积分超市建设，购置货品，完成辖区内积分超市物资兑换。</v>
          </cell>
          <cell r="H30" t="str">
            <v>是</v>
          </cell>
          <cell r="I30" t="str">
            <v>否</v>
          </cell>
          <cell r="J30" t="str">
            <v>是</v>
          </cell>
          <cell r="K30" t="str">
            <v>是</v>
          </cell>
        </row>
        <row r="31">
          <cell r="B31" t="str">
            <v>城口县2021年岚天乡积分兑现制度改补为奖项目</v>
          </cell>
          <cell r="C31" t="str">
            <v>就业扶贫</v>
          </cell>
          <cell r="D31" t="str">
            <v>就业创业补助</v>
          </cell>
          <cell r="E31" t="str">
            <v>巩固提升类项目</v>
          </cell>
          <cell r="F31" t="str">
            <v>5100001004848099</v>
          </cell>
          <cell r="G31" t="str">
            <v>用于开展乡风文明建设积分兑换试点，围绕整治环境卫生、参与集体公益活动、遵纪守法、遵守公序良俗等内容设置积分，建立爱心超市，根据积分兑现奖励资金。</v>
          </cell>
          <cell r="H31" t="str">
            <v>是</v>
          </cell>
          <cell r="I31" t="str">
            <v>否</v>
          </cell>
          <cell r="J31" t="str">
            <v>否</v>
          </cell>
          <cell r="K31" t="str">
            <v>是</v>
          </cell>
        </row>
        <row r="32">
          <cell r="B32" t="str">
            <v>城口县2021年河鱼乡积分兑现制度改补为奖项目</v>
          </cell>
          <cell r="C32" t="str">
            <v>就业扶贫</v>
          </cell>
          <cell r="D32" t="str">
            <v>就业创业补助</v>
          </cell>
          <cell r="E32" t="str">
            <v>巩固提升类项目</v>
          </cell>
          <cell r="F32" t="str">
            <v>5100000971898124</v>
          </cell>
          <cell r="G32" t="str">
            <v>用于我乡5个村（社区）新时代文明实践积分超市建设，物品兑换，为开展新时代文明实践活动提供物资保障。</v>
          </cell>
          <cell r="H32" t="str">
            <v>是</v>
          </cell>
          <cell r="I32" t="str">
            <v>否</v>
          </cell>
          <cell r="J32" t="str">
            <v>否</v>
          </cell>
          <cell r="K32" t="str">
            <v>是</v>
          </cell>
        </row>
        <row r="33">
          <cell r="B33" t="str">
            <v>城口县2021年厚坪乡积分兑现制度改补为奖项目</v>
          </cell>
          <cell r="C33" t="str">
            <v>就业扶贫</v>
          </cell>
          <cell r="D33" t="str">
            <v>就业创业补助</v>
          </cell>
          <cell r="E33" t="str">
            <v>巩固提升类项目</v>
          </cell>
          <cell r="F33" t="str">
            <v>5100000971937489</v>
          </cell>
          <cell r="G33" t="str">
            <v>用于厚坪乡麻柳村、熊竹村、红色村、白鹤村、庙坪村、云峰村、龙盘村七个村的新时代文明实践积分超市物资购买支。</v>
          </cell>
          <cell r="H33" t="str">
            <v>是</v>
          </cell>
          <cell r="I33" t="str">
            <v>否</v>
          </cell>
          <cell r="J33" t="str">
            <v>否</v>
          </cell>
          <cell r="K33" t="str">
            <v>是</v>
          </cell>
        </row>
        <row r="34">
          <cell r="B34" t="str">
            <v>城口县2021年治平乡积分兑现制度改补为奖项目</v>
          </cell>
          <cell r="C34" t="str">
            <v>就业扶贫</v>
          </cell>
          <cell r="D34" t="str">
            <v>就业创业补助</v>
          </cell>
          <cell r="E34" t="str">
            <v>巩固提升类项目</v>
          </cell>
          <cell r="F34" t="str">
            <v>5100000971924776</v>
          </cell>
          <cell r="G34" t="str">
            <v>通过“以奖代补”形式激发群众自力更生、养成良好生活习惯的积极性和主动性。以新时代文明实践“积分超市”为载体，推动乡镇振兴建设。</v>
          </cell>
          <cell r="H34" t="str">
            <v>是</v>
          </cell>
          <cell r="I34" t="str">
            <v>否</v>
          </cell>
          <cell r="J34" t="str">
            <v>否</v>
          </cell>
          <cell r="K34" t="str">
            <v>是</v>
          </cell>
        </row>
        <row r="35">
          <cell r="B35" t="str">
            <v>城口县2021年明中乡积分兑现制度改补为奖项目</v>
          </cell>
          <cell r="C35" t="str">
            <v>就业扶贫</v>
          </cell>
          <cell r="D35" t="str">
            <v>就业创业补助</v>
          </cell>
          <cell r="E35" t="str">
            <v>巩固提升类项目</v>
          </cell>
          <cell r="F35" t="str">
            <v>5100000971811192</v>
          </cell>
          <cell r="G35" t="str">
            <v>用于6个村（社区）运行爱心积分超市，开展新时代文明实践工作，围绕整治环境卫生、参与集体公益活动、遵纪守法、遵守公序良俗等内容设置积分，预计90余场兑换活动，根据积分兑换奖励物品。</v>
          </cell>
          <cell r="H35" t="str">
            <v>是</v>
          </cell>
          <cell r="I35" t="str">
            <v>否</v>
          </cell>
          <cell r="J35" t="str">
            <v>否</v>
          </cell>
          <cell r="K35" t="str">
            <v>是</v>
          </cell>
        </row>
        <row r="36">
          <cell r="B36" t="str">
            <v>城口县2021年蓼子乡积分兑现制度改补为奖项目</v>
          </cell>
          <cell r="C36" t="str">
            <v>就业扶贫</v>
          </cell>
          <cell r="D36" t="str">
            <v>就业创业补助</v>
          </cell>
          <cell r="E36" t="str">
            <v>巩固提升类项目</v>
          </cell>
          <cell r="F36" t="str">
            <v>5100001004891764</v>
          </cell>
          <cell r="G36" t="str">
            <v>针对全乡13各村社区，按照每个村2万元的标准开展乡风文明建设积分兑换试点，围绕整治环境卫生、参与集体公益活动、遵纪守法、遵守公序良俗等内容设置积分，建立爱心超市，根据积分兑现奖励物品。</v>
          </cell>
          <cell r="H36" t="str">
            <v>是</v>
          </cell>
          <cell r="I36" t="str">
            <v>否</v>
          </cell>
          <cell r="J36" t="str">
            <v>否</v>
          </cell>
          <cell r="K36" t="str">
            <v>是</v>
          </cell>
        </row>
        <row r="37">
          <cell r="B37" t="str">
            <v>城口县2021年鸡鸣乡积分兑现制度改补为奖项目</v>
          </cell>
          <cell r="C37" t="str">
            <v>就业扶贫</v>
          </cell>
          <cell r="D37" t="str">
            <v>就业创业补助</v>
          </cell>
          <cell r="E37" t="str">
            <v>巩固提升类项目</v>
          </cell>
          <cell r="F37" t="str">
            <v>5100000994969734</v>
          </cell>
          <cell r="G37" t="str">
            <v>每个村（社区）2万元项目资金，全部用于采购“积分超市”相关兑换物资，群众通过参加新时代文明实践活动获取积分，通过积分到各村（社区）兑换生产生活物资。</v>
          </cell>
          <cell r="H37" t="str">
            <v>是</v>
          </cell>
          <cell r="I37" t="str">
            <v>否</v>
          </cell>
          <cell r="J37" t="str">
            <v>否</v>
          </cell>
          <cell r="K37" t="str">
            <v>是</v>
          </cell>
        </row>
        <row r="38">
          <cell r="B38" t="str">
            <v>城口县2021年周溪乡积分兑现制度改补为奖项目</v>
          </cell>
          <cell r="C38" t="str">
            <v>就业扶贫</v>
          </cell>
          <cell r="D38" t="str">
            <v>就业创业补助</v>
          </cell>
          <cell r="E38" t="str">
            <v>巩固提升类项目</v>
          </cell>
          <cell r="F38" t="str">
            <v>5100000971821664</v>
          </cell>
          <cell r="G38" t="str">
            <v>全乡7个村，每个村2万元项目资金，用于新时代文明实践积分超市兑换物资采购。</v>
          </cell>
          <cell r="H38" t="str">
            <v>是</v>
          </cell>
          <cell r="I38" t="str">
            <v>否</v>
          </cell>
          <cell r="J38" t="str">
            <v>否</v>
          </cell>
          <cell r="K38" t="str">
            <v>是</v>
          </cell>
        </row>
        <row r="39">
          <cell r="B39" t="str">
            <v>城口县2021年双河乡积分兑现制度改补为奖项目</v>
          </cell>
          <cell r="C39" t="str">
            <v>就业扶贫</v>
          </cell>
          <cell r="D39" t="str">
            <v>就业创业补助</v>
          </cell>
          <cell r="E39" t="str">
            <v>巩固提升类项目</v>
          </cell>
          <cell r="F39" t="str">
            <v>5100000971830095</v>
          </cell>
          <cell r="G39" t="str">
            <v>用于我乡9个村（社区）新时代文明实践积分超市物品兑换，为开展新时代文明实践活动提供物资保障。</v>
          </cell>
          <cell r="H39" t="str">
            <v>是</v>
          </cell>
          <cell r="I39" t="str">
            <v>否</v>
          </cell>
          <cell r="J39" t="str">
            <v>否</v>
          </cell>
          <cell r="K39" t="str">
            <v>是</v>
          </cell>
        </row>
        <row r="40">
          <cell r="B40" t="str">
            <v>城口县2021年沿河乡积分兑现制度改补为奖项目</v>
          </cell>
          <cell r="C40" t="str">
            <v>就业扶贫</v>
          </cell>
          <cell r="D40" t="str">
            <v>就业创业补助</v>
          </cell>
          <cell r="E40" t="str">
            <v>巩固提升类项目</v>
          </cell>
          <cell r="F40" t="str">
            <v>5100000971891930</v>
          </cell>
          <cell r="G40" t="str">
            <v>持续深化智志双扶，纵深推进乡村振兴和乡村治理创新，更加广泛地开展新时代文明实践活动，规范建设新时代文明实践所（站），更大激发干部群众内生动力，助力文化振兴、人才振兴、组织振兴。</v>
          </cell>
          <cell r="H40" t="str">
            <v>是</v>
          </cell>
          <cell r="I40" t="str">
            <v>否</v>
          </cell>
          <cell r="J40" t="str">
            <v>否</v>
          </cell>
          <cell r="K40" t="str">
            <v>是</v>
          </cell>
        </row>
        <row r="41">
          <cell r="B41" t="str">
            <v>城口县2021年左岚乡积分兑现制度改补为奖项目</v>
          </cell>
          <cell r="C41" t="str">
            <v>就业扶贫</v>
          </cell>
          <cell r="D41" t="str">
            <v>就业创业补助</v>
          </cell>
          <cell r="E41" t="str">
            <v>巩固提升类项目</v>
          </cell>
          <cell r="F41" t="str">
            <v>5100000971816385</v>
          </cell>
          <cell r="G41" t="str">
            <v>全乡6个村，各2万元。通过“以奖代补”形式开展乡风文明建设积分兑换，围绕整治环境卫生、参与集体公益活动、遵纪守法、遵守公序良俗等内容设置积分，用积分兑换物品,助力于乡村振兴的建设。</v>
          </cell>
          <cell r="H41" t="str">
            <v>是</v>
          </cell>
          <cell r="I41" t="str">
            <v>否</v>
          </cell>
          <cell r="J41" t="str">
            <v>否</v>
          </cell>
          <cell r="K41" t="str">
            <v>是</v>
          </cell>
        </row>
        <row r="42">
          <cell r="B42" t="str">
            <v>城口县2021年易地扶贫搬迁贷款贴息</v>
          </cell>
          <cell r="C42" t="str">
            <v>金融扶贫</v>
          </cell>
          <cell r="D42" t="str">
            <v>其他</v>
          </cell>
          <cell r="E42" t="str">
            <v>巩固提升类项目</v>
          </cell>
          <cell r="F42" t="str">
            <v>5100000977023993</v>
          </cell>
          <cell r="G42" t="str">
            <v>用于全县1万余人易地扶贫搬迁户住房保障建设</v>
          </cell>
          <cell r="H42" t="str">
            <v>是</v>
          </cell>
          <cell r="I42" t="str">
            <v>否</v>
          </cell>
          <cell r="J42" t="str">
            <v>否</v>
          </cell>
          <cell r="K42" t="str">
            <v>否</v>
          </cell>
        </row>
        <row r="43">
          <cell r="B43" t="str">
            <v>城口县厚坪乡2021年第一批以工代赈工程</v>
          </cell>
          <cell r="C43" t="str">
            <v>村基础设施</v>
          </cell>
          <cell r="D43" t="str">
            <v>其他</v>
          </cell>
          <cell r="E43" t="str">
            <v>巩固提升类项目</v>
          </cell>
          <cell r="F43" t="str">
            <v>5100000977235250</v>
          </cell>
          <cell r="G43" t="str">
            <v>新建一座长 33 米，宽 6 米的一座人行景观平板廊桥。</v>
          </cell>
          <cell r="H43" t="str">
            <v>是</v>
          </cell>
          <cell r="I43" t="str">
            <v>否</v>
          </cell>
          <cell r="J43" t="str">
            <v>否</v>
          </cell>
          <cell r="K43" t="str">
            <v>是</v>
          </cell>
        </row>
        <row r="44">
          <cell r="B44" t="str">
            <v>城口县高楠镇2021年第一批以工代赈工程</v>
          </cell>
          <cell r="C44" t="str">
            <v>村基础设施</v>
          </cell>
          <cell r="D44" t="str">
            <v>其他</v>
          </cell>
          <cell r="E44" t="str">
            <v>巩固提升类项目</v>
          </cell>
          <cell r="F44" t="str">
            <v>5100000977169150</v>
          </cell>
          <cell r="G44" t="str">
            <v>人行道改造 522.5 ㎡（拆除花池、新建人行道、 安装青石栏杆、移栽及新栽乔木等），拆除原河堤、新建河堤、土石方工程等。</v>
          </cell>
          <cell r="H44" t="str">
            <v>是</v>
          </cell>
          <cell r="I44" t="str">
            <v>否</v>
          </cell>
          <cell r="J44" t="str">
            <v>否</v>
          </cell>
          <cell r="K44" t="str">
            <v>是</v>
          </cell>
        </row>
        <row r="45">
          <cell r="B45" t="str">
            <v>城口县蓼子乡乡村振兴以工代赈综合示范工程天池村河堤建设项目</v>
          </cell>
          <cell r="C45" t="str">
            <v>村基础设施</v>
          </cell>
          <cell r="D45" t="str">
            <v>其他</v>
          </cell>
          <cell r="E45" t="str">
            <v>巩固提升类项目</v>
          </cell>
          <cell r="F45" t="str">
            <v>5100000994703608</v>
          </cell>
          <cell r="G45" t="str">
            <v>建设天池村河堤0.7公里等基础设施项目。</v>
          </cell>
          <cell r="H45" t="str">
            <v>是</v>
          </cell>
          <cell r="I45" t="str">
            <v>否</v>
          </cell>
          <cell r="J45" t="str">
            <v>否</v>
          </cell>
          <cell r="K45" t="str">
            <v>是</v>
          </cell>
        </row>
        <row r="46">
          <cell r="B46" t="str">
            <v>城口县2021年教育直补贫困学生</v>
          </cell>
          <cell r="C46" t="str">
            <v>教育扶贫</v>
          </cell>
          <cell r="D46" t="str">
            <v>其他教育扶贫</v>
          </cell>
          <cell r="E46" t="str">
            <v>巩固提升类项目</v>
          </cell>
          <cell r="F46" t="str">
            <v>5100000971809322</v>
          </cell>
          <cell r="G46" t="str">
            <v>约资助全县贫困学生9906人。</v>
          </cell>
          <cell r="H46" t="str">
            <v>是</v>
          </cell>
          <cell r="I46" t="str">
            <v>否</v>
          </cell>
          <cell r="J46" t="str">
            <v>否</v>
          </cell>
          <cell r="K46" t="str">
            <v>是</v>
          </cell>
        </row>
        <row r="47">
          <cell r="B47" t="str">
            <v>城口县2020年建卡贫困户农村扶贫开发综合岗（农村电力通讯安全护线）项目</v>
          </cell>
          <cell r="C47" t="str">
            <v>公益岗位</v>
          </cell>
          <cell r="D47" t="str">
            <v>公益岗位</v>
          </cell>
          <cell r="E47" t="str">
            <v>巩固提升类项目</v>
          </cell>
          <cell r="F47" t="str">
            <v>5100000977040055</v>
          </cell>
          <cell r="G47" t="str">
            <v>开发建卡贫困户农村扶贫开发综合岗（农村电力通讯安全护线）60个</v>
          </cell>
          <cell r="H47" t="str">
            <v>是</v>
          </cell>
          <cell r="I47" t="str">
            <v>否</v>
          </cell>
          <cell r="J47" t="str">
            <v>否</v>
          </cell>
          <cell r="K47" t="str">
            <v>是</v>
          </cell>
        </row>
        <row r="48">
          <cell r="B48" t="str">
            <v>城口县第三级漏电保护器(第二批)采购项目</v>
          </cell>
          <cell r="C48" t="str">
            <v>村基础设施</v>
          </cell>
          <cell r="D48" t="str">
            <v>通生活用电</v>
          </cell>
          <cell r="E48" t="str">
            <v>巩固提升类项目</v>
          </cell>
          <cell r="F48" t="str">
            <v>5100000994977369</v>
          </cell>
          <cell r="G48" t="str">
            <v>城口县第三级漏电保护器(第二批)采购15000套</v>
          </cell>
          <cell r="H48" t="str">
            <v>是</v>
          </cell>
          <cell r="I48" t="str">
            <v>否</v>
          </cell>
          <cell r="J48" t="str">
            <v>否</v>
          </cell>
          <cell r="K48" t="str">
            <v>否</v>
          </cell>
        </row>
        <row r="49">
          <cell r="B49" t="str">
            <v>城口县2020年贫困群众劳务产业以奖代补项目</v>
          </cell>
          <cell r="C49" t="str">
            <v>就业扶贫</v>
          </cell>
          <cell r="D49" t="str">
            <v>外出务工补助</v>
          </cell>
          <cell r="E49" t="str">
            <v>巩固提升类项目</v>
          </cell>
          <cell r="F49" t="str">
            <v>5100000971898782</v>
          </cell>
          <cell r="G49" t="str">
            <v>为全县700户左右建卡贫困家庭提供就业劳务绩效奖补每户2000元以内。</v>
          </cell>
          <cell r="H49" t="str">
            <v>是</v>
          </cell>
          <cell r="I49" t="str">
            <v>否</v>
          </cell>
          <cell r="J49" t="str">
            <v>否</v>
          </cell>
          <cell r="K49" t="str">
            <v>是</v>
          </cell>
        </row>
        <row r="50">
          <cell r="B50" t="str">
            <v>城口县2020年贫困群众劳务产业以奖代补项目</v>
          </cell>
          <cell r="C50" t="str">
            <v>就业扶贫</v>
          </cell>
          <cell r="D50" t="str">
            <v>外出务工补助</v>
          </cell>
          <cell r="E50" t="str">
            <v>巩固提升类项目</v>
          </cell>
          <cell r="F50" t="str">
            <v>5100000971898782</v>
          </cell>
          <cell r="G50" t="str">
            <v>为辖区部分脱贫户、监测户提供就业劳务绩效奖补每户2000元以内。</v>
          </cell>
          <cell r="H50" t="str">
            <v>是</v>
          </cell>
          <cell r="I50" t="str">
            <v>否</v>
          </cell>
          <cell r="J50" t="str">
            <v>否</v>
          </cell>
          <cell r="K50" t="str">
            <v>是</v>
          </cell>
        </row>
        <row r="51">
          <cell r="B51" t="str">
            <v>城口县2020年贫困群众劳务产业以奖代补项目</v>
          </cell>
          <cell r="C51" t="str">
            <v>就业扶贫</v>
          </cell>
          <cell r="D51" t="str">
            <v>外出务工补助</v>
          </cell>
          <cell r="E51" t="str">
            <v>巩固提升类项目</v>
          </cell>
          <cell r="F51" t="str">
            <v>5100000971898782</v>
          </cell>
          <cell r="G51" t="str">
            <v>为辖区部分脱贫户、监测户提供就业劳务绩效奖补每户2000元以内。</v>
          </cell>
          <cell r="H51" t="str">
            <v>是</v>
          </cell>
          <cell r="I51" t="str">
            <v>否</v>
          </cell>
          <cell r="J51" t="str">
            <v>否</v>
          </cell>
          <cell r="K51" t="str">
            <v>是</v>
          </cell>
        </row>
        <row r="52">
          <cell r="B52" t="str">
            <v>城口县2020年贫困群众劳务产业以奖代补项目</v>
          </cell>
          <cell r="C52" t="str">
            <v>就业扶贫</v>
          </cell>
          <cell r="D52" t="str">
            <v>外出务工补助</v>
          </cell>
          <cell r="E52" t="str">
            <v>巩固提升类项目</v>
          </cell>
          <cell r="F52" t="str">
            <v>5100000971898782</v>
          </cell>
          <cell r="G52" t="str">
            <v>为辖区部分脱贫户、监测户提供就业劳务绩效奖补每户2000元以内。</v>
          </cell>
          <cell r="H52" t="str">
            <v>是</v>
          </cell>
          <cell r="I52" t="str">
            <v>否</v>
          </cell>
          <cell r="J52" t="str">
            <v>否</v>
          </cell>
          <cell r="K52" t="str">
            <v>是</v>
          </cell>
        </row>
        <row r="53">
          <cell r="B53" t="str">
            <v>城口县2020年贫困群众劳务产业以奖代补项目</v>
          </cell>
          <cell r="C53" t="str">
            <v>就业扶贫</v>
          </cell>
          <cell r="D53" t="str">
            <v>外出务工补助</v>
          </cell>
          <cell r="E53" t="str">
            <v>巩固提升类项目</v>
          </cell>
          <cell r="F53" t="str">
            <v>5100000971898782</v>
          </cell>
          <cell r="G53" t="str">
            <v>为辖区部分脱贫户、监测户提供就业劳务绩效奖补每户2000元以内。</v>
          </cell>
          <cell r="H53" t="str">
            <v>是</v>
          </cell>
          <cell r="I53" t="str">
            <v>否</v>
          </cell>
          <cell r="J53" t="str">
            <v>否</v>
          </cell>
          <cell r="K53" t="str">
            <v>是</v>
          </cell>
        </row>
        <row r="54">
          <cell r="B54" t="str">
            <v>城口县2020年贫困群众劳务产业以奖代补项目</v>
          </cell>
          <cell r="C54" t="str">
            <v>就业扶贫</v>
          </cell>
          <cell r="D54" t="str">
            <v>外出务工补助</v>
          </cell>
          <cell r="E54" t="str">
            <v>巩固提升类项目</v>
          </cell>
          <cell r="F54" t="str">
            <v>5100000971898782</v>
          </cell>
          <cell r="G54" t="str">
            <v>为辖区部分脱贫户、监测户提供就业劳务绩效奖补每户2000元以内。</v>
          </cell>
          <cell r="H54" t="str">
            <v>是</v>
          </cell>
          <cell r="I54" t="str">
            <v>否</v>
          </cell>
          <cell r="J54" t="str">
            <v>否</v>
          </cell>
          <cell r="K54" t="str">
            <v>是</v>
          </cell>
        </row>
        <row r="55">
          <cell r="B55" t="str">
            <v>城口县2020年贫困群众劳务产业以奖代补项目</v>
          </cell>
          <cell r="C55" t="str">
            <v>就业扶贫</v>
          </cell>
          <cell r="D55" t="str">
            <v>外出务工补助</v>
          </cell>
          <cell r="E55" t="str">
            <v>巩固提升类项目</v>
          </cell>
          <cell r="F55" t="str">
            <v>5100000971898782</v>
          </cell>
          <cell r="G55" t="str">
            <v>为辖区部分脱贫户、监测户提供就业劳务绩效奖补每户2000元以内。</v>
          </cell>
          <cell r="H55" t="str">
            <v>是</v>
          </cell>
          <cell r="I55" t="str">
            <v>否</v>
          </cell>
          <cell r="J55" t="str">
            <v>否</v>
          </cell>
          <cell r="K55" t="str">
            <v>是</v>
          </cell>
        </row>
        <row r="56">
          <cell r="B56" t="str">
            <v>城口县2020年贫困群众劳务产业以奖代补项目</v>
          </cell>
          <cell r="C56" t="str">
            <v>就业扶贫</v>
          </cell>
          <cell r="D56" t="str">
            <v>外出务工补助</v>
          </cell>
          <cell r="E56" t="str">
            <v>巩固提升类项目</v>
          </cell>
          <cell r="F56" t="str">
            <v>5100000971898782</v>
          </cell>
          <cell r="G56" t="str">
            <v>为辖区部分脱贫户、监测户提供就业劳务绩效奖补每户2000元以内。</v>
          </cell>
          <cell r="H56" t="str">
            <v>是</v>
          </cell>
          <cell r="I56" t="str">
            <v>否</v>
          </cell>
          <cell r="J56" t="str">
            <v>否</v>
          </cell>
          <cell r="K56" t="str">
            <v>是</v>
          </cell>
        </row>
        <row r="57">
          <cell r="B57" t="str">
            <v>城口县2020年贫困群众劳务产业以奖代补项目</v>
          </cell>
          <cell r="C57" t="str">
            <v>就业扶贫</v>
          </cell>
          <cell r="D57" t="str">
            <v>外出务工补助</v>
          </cell>
          <cell r="E57" t="str">
            <v>巩固提升类项目</v>
          </cell>
          <cell r="F57" t="str">
            <v>5100000971898782</v>
          </cell>
          <cell r="G57" t="str">
            <v>为辖区部分脱贫户、监测户提供就业劳务绩效奖补每户2000元以内。</v>
          </cell>
          <cell r="H57" t="str">
            <v>是</v>
          </cell>
          <cell r="I57" t="str">
            <v>否</v>
          </cell>
          <cell r="J57" t="str">
            <v>否</v>
          </cell>
          <cell r="K57" t="str">
            <v>是</v>
          </cell>
        </row>
        <row r="58">
          <cell r="B58" t="str">
            <v>城口县2020年贫困群众劳务产业以奖代补项目</v>
          </cell>
          <cell r="C58" t="str">
            <v>就业扶贫</v>
          </cell>
          <cell r="D58" t="str">
            <v>外出务工补助</v>
          </cell>
          <cell r="E58" t="str">
            <v>巩固提升类项目</v>
          </cell>
          <cell r="F58" t="str">
            <v>5100000971898782</v>
          </cell>
          <cell r="G58" t="str">
            <v>为辖区部分脱贫户、监测户提供就业劳务绩效奖补每户2000元以内。</v>
          </cell>
          <cell r="H58" t="str">
            <v>是</v>
          </cell>
          <cell r="I58" t="str">
            <v>否</v>
          </cell>
          <cell r="J58" t="str">
            <v>否</v>
          </cell>
          <cell r="K58" t="str">
            <v>是</v>
          </cell>
        </row>
        <row r="59">
          <cell r="B59" t="str">
            <v>城口县2020年贫困群众劳务产业以奖代补项目</v>
          </cell>
          <cell r="C59" t="str">
            <v>就业扶贫</v>
          </cell>
          <cell r="D59" t="str">
            <v>外出务工补助</v>
          </cell>
          <cell r="E59" t="str">
            <v>巩固提升类项目</v>
          </cell>
          <cell r="F59" t="str">
            <v>5100000971898782</v>
          </cell>
          <cell r="G59" t="str">
            <v>为辖区部分脱贫户、监测户提供就业劳务绩效奖补每户2000元以内。</v>
          </cell>
          <cell r="H59" t="str">
            <v>是</v>
          </cell>
          <cell r="I59" t="str">
            <v>否</v>
          </cell>
          <cell r="J59" t="str">
            <v>否</v>
          </cell>
          <cell r="K59" t="str">
            <v>是</v>
          </cell>
        </row>
        <row r="60">
          <cell r="B60" t="str">
            <v>城口县2020年贫困群众劳务产业以奖代补项目</v>
          </cell>
          <cell r="C60" t="str">
            <v>就业扶贫</v>
          </cell>
          <cell r="D60" t="str">
            <v>外出务工补助</v>
          </cell>
          <cell r="E60" t="str">
            <v>巩固提升类项目</v>
          </cell>
          <cell r="F60" t="str">
            <v>5100000971898782</v>
          </cell>
          <cell r="G60" t="str">
            <v>为辖区部分脱贫户、监测户提供就业劳务绩效奖补每户2000元以内。</v>
          </cell>
          <cell r="H60" t="str">
            <v>是</v>
          </cell>
          <cell r="I60" t="str">
            <v>否</v>
          </cell>
          <cell r="J60" t="str">
            <v>否</v>
          </cell>
          <cell r="K60" t="str">
            <v>是</v>
          </cell>
        </row>
        <row r="61">
          <cell r="B61" t="str">
            <v>城口县葛城街道2021年乡村非全日制公益性岗位项目</v>
          </cell>
          <cell r="C61" t="str">
            <v>公益岗位</v>
          </cell>
          <cell r="D61" t="str">
            <v>公益岗位</v>
          </cell>
          <cell r="E61" t="str">
            <v>巩固提升类项目</v>
          </cell>
          <cell r="F61" t="str">
            <v>5100000987686405</v>
          </cell>
          <cell r="G61" t="str">
            <v>聘用脱贫人口、边缘易致贫人口为非全日制乡村公益性岗位47人</v>
          </cell>
          <cell r="H61" t="str">
            <v>是</v>
          </cell>
          <cell r="I61" t="str">
            <v>否</v>
          </cell>
          <cell r="J61" t="str">
            <v>否</v>
          </cell>
          <cell r="K61" t="str">
            <v>是</v>
          </cell>
        </row>
        <row r="62">
          <cell r="B62" t="str">
            <v>城口县复兴街道2021年乡村非全日制公益性岗位项目</v>
          </cell>
          <cell r="C62" t="str">
            <v>公益岗位</v>
          </cell>
          <cell r="D62" t="str">
            <v>公益岗位</v>
          </cell>
          <cell r="E62" t="str">
            <v>巩固提升类项目</v>
          </cell>
          <cell r="F62" t="str">
            <v>5100000987686405</v>
          </cell>
          <cell r="G62" t="str">
            <v>聘用脱贫人口、边缘易致贫人口为非全日制乡村公益性岗位55人</v>
          </cell>
          <cell r="H62" t="str">
            <v>是</v>
          </cell>
          <cell r="I62" t="str">
            <v>否</v>
          </cell>
          <cell r="J62" t="str">
            <v>否</v>
          </cell>
          <cell r="K62" t="str">
            <v>是</v>
          </cell>
        </row>
        <row r="63">
          <cell r="B63" t="str">
            <v>城口县庙坝镇2021年乡村非全日制公益性岗位项目</v>
          </cell>
          <cell r="C63" t="str">
            <v>公益岗位</v>
          </cell>
          <cell r="D63" t="str">
            <v>公益岗位</v>
          </cell>
          <cell r="E63" t="str">
            <v>巩固提升类项目</v>
          </cell>
          <cell r="F63" t="str">
            <v>5100000987686405</v>
          </cell>
          <cell r="G63" t="str">
            <v>聘用脱贫人口、边缘易致贫人口为非全日制乡村公益性岗位160人</v>
          </cell>
          <cell r="H63" t="str">
            <v>是</v>
          </cell>
          <cell r="I63" t="str">
            <v>否</v>
          </cell>
          <cell r="J63" t="str">
            <v>否</v>
          </cell>
          <cell r="K63" t="str">
            <v>是</v>
          </cell>
        </row>
        <row r="64">
          <cell r="B64" t="str">
            <v>城口县高楠镇2021年乡村非全日制公益性岗位项目</v>
          </cell>
          <cell r="C64" t="str">
            <v>公益岗位</v>
          </cell>
          <cell r="D64" t="str">
            <v>公益岗位</v>
          </cell>
          <cell r="E64" t="str">
            <v>巩固提升类项目</v>
          </cell>
          <cell r="F64" t="str">
            <v>5100000987686405</v>
          </cell>
          <cell r="G64" t="str">
            <v>聘用脱贫人口、边缘易致贫人口为非全日制乡村公益性岗位63人</v>
          </cell>
          <cell r="H64" t="str">
            <v>是</v>
          </cell>
          <cell r="I64" t="str">
            <v>否</v>
          </cell>
          <cell r="J64" t="str">
            <v>否</v>
          </cell>
          <cell r="K64" t="str">
            <v>是</v>
          </cell>
        </row>
        <row r="65">
          <cell r="B65" t="str">
            <v>城口县蓼子乡2021年乡村非全日制公益性岗位项目</v>
          </cell>
          <cell r="C65" t="str">
            <v>公益岗位</v>
          </cell>
          <cell r="D65" t="str">
            <v>公益岗位</v>
          </cell>
          <cell r="E65" t="str">
            <v>巩固提升类项目</v>
          </cell>
          <cell r="F65" t="str">
            <v>5100000987686405</v>
          </cell>
          <cell r="G65" t="str">
            <v>聘用脱贫人口、边缘易致贫人口为非全日制乡村公益性岗位131人</v>
          </cell>
          <cell r="H65" t="str">
            <v>是</v>
          </cell>
          <cell r="I65" t="str">
            <v>否</v>
          </cell>
          <cell r="J65" t="str">
            <v>否</v>
          </cell>
          <cell r="K65" t="str">
            <v>是</v>
          </cell>
        </row>
        <row r="66">
          <cell r="B66" t="str">
            <v>城口县龙田乡2021年乡村非全日制公益性岗位项目</v>
          </cell>
          <cell r="C66" t="str">
            <v>公益岗位</v>
          </cell>
          <cell r="D66" t="str">
            <v>公益岗位</v>
          </cell>
          <cell r="E66" t="str">
            <v>巩固提升类项目</v>
          </cell>
          <cell r="F66" t="str">
            <v>5100000987686405</v>
          </cell>
          <cell r="G66" t="str">
            <v>聘用脱贫人口、边缘易致贫人口为非全日制乡村公益性岗位106人</v>
          </cell>
          <cell r="H66" t="str">
            <v>是</v>
          </cell>
          <cell r="I66" t="str">
            <v>否</v>
          </cell>
          <cell r="J66" t="str">
            <v>否</v>
          </cell>
          <cell r="K66" t="str">
            <v>是</v>
          </cell>
        </row>
        <row r="67">
          <cell r="B67" t="str">
            <v>城口县鸡鸣乡2021年乡村非全日制公益性岗位项目</v>
          </cell>
          <cell r="C67" t="str">
            <v>公益岗位</v>
          </cell>
          <cell r="D67" t="str">
            <v>公益岗位</v>
          </cell>
          <cell r="E67" t="str">
            <v>巩固提升类项目</v>
          </cell>
          <cell r="F67" t="str">
            <v>5100000987686405</v>
          </cell>
          <cell r="G67" t="str">
            <v>聘用脱贫人口、边缘易致贫人口为非全日制乡村公益性岗位44人</v>
          </cell>
          <cell r="H67" t="str">
            <v>是</v>
          </cell>
          <cell r="I67" t="str">
            <v>否</v>
          </cell>
          <cell r="J67" t="str">
            <v>否</v>
          </cell>
          <cell r="K67" t="str">
            <v>是</v>
          </cell>
        </row>
        <row r="68">
          <cell r="B68" t="str">
            <v>城口县明通镇2021年乡村非全日制公益性岗位项目</v>
          </cell>
          <cell r="C68" t="str">
            <v>公益岗位</v>
          </cell>
          <cell r="D68" t="str">
            <v>公益岗位</v>
          </cell>
          <cell r="E68" t="str">
            <v>巩固提升类项目</v>
          </cell>
          <cell r="F68" t="str">
            <v>5100000987686405</v>
          </cell>
          <cell r="G68" t="str">
            <v>聘用脱贫人口、边缘易致贫人口为非全日制乡村公益性岗位118人</v>
          </cell>
          <cell r="H68" t="str">
            <v>是</v>
          </cell>
          <cell r="I68" t="str">
            <v>否</v>
          </cell>
          <cell r="J68" t="str">
            <v>否</v>
          </cell>
          <cell r="K68" t="str">
            <v>是</v>
          </cell>
        </row>
        <row r="69">
          <cell r="B69" t="str">
            <v>城口县咸宜镇2021年乡村非全日制公益性岗位项目</v>
          </cell>
          <cell r="C69" t="str">
            <v>公益岗位</v>
          </cell>
          <cell r="D69" t="str">
            <v>公益岗位</v>
          </cell>
          <cell r="E69" t="str">
            <v>巩固提升类项目</v>
          </cell>
          <cell r="F69" t="str">
            <v>5100000987686405</v>
          </cell>
          <cell r="G69" t="str">
            <v>聘用脱贫人口、边缘易致贫人口为非全日制乡村公益性岗位134人</v>
          </cell>
          <cell r="H69" t="str">
            <v>是</v>
          </cell>
          <cell r="I69" t="str">
            <v>否</v>
          </cell>
          <cell r="J69" t="str">
            <v>否</v>
          </cell>
          <cell r="K69" t="str">
            <v>是</v>
          </cell>
        </row>
        <row r="70">
          <cell r="B70" t="str">
            <v>城口县岚天乡2021年乡村非全日制公益性岗位项目</v>
          </cell>
          <cell r="C70" t="str">
            <v>公益岗位</v>
          </cell>
          <cell r="D70" t="str">
            <v>公益岗位</v>
          </cell>
          <cell r="E70" t="str">
            <v>巩固提升类项目</v>
          </cell>
          <cell r="F70" t="str">
            <v>5100000987686405</v>
          </cell>
          <cell r="G70" t="str">
            <v>聘用脱贫人口、边缘易致贫人口为非全日制乡村公益性岗位50人</v>
          </cell>
          <cell r="H70" t="str">
            <v>是</v>
          </cell>
          <cell r="I70" t="str">
            <v>否</v>
          </cell>
          <cell r="J70" t="str">
            <v>否</v>
          </cell>
          <cell r="K70" t="str">
            <v>是</v>
          </cell>
        </row>
        <row r="71">
          <cell r="B71" t="str">
            <v>城口县修齐镇2021乡村非全日制公益性岗位项目</v>
          </cell>
          <cell r="C71" t="str">
            <v>公益岗位</v>
          </cell>
          <cell r="D71" t="str">
            <v>公益岗位</v>
          </cell>
          <cell r="E71" t="str">
            <v>巩固提升类项目</v>
          </cell>
          <cell r="F71" t="str">
            <v>5100000987686405</v>
          </cell>
          <cell r="G71" t="str">
            <v>聘用脱贫人口、边缘易致贫人口为非全日制乡村公益性岗位273人</v>
          </cell>
          <cell r="H71" t="str">
            <v>是</v>
          </cell>
          <cell r="I71" t="str">
            <v>否</v>
          </cell>
          <cell r="J71" t="str">
            <v>否</v>
          </cell>
          <cell r="K71" t="str">
            <v>是</v>
          </cell>
        </row>
        <row r="72">
          <cell r="B72" t="str">
            <v>城口县周溪乡2021年乡村非全日制公益性岗位项目</v>
          </cell>
          <cell r="C72" t="str">
            <v>公益岗位</v>
          </cell>
          <cell r="D72" t="str">
            <v>公益岗位</v>
          </cell>
          <cell r="E72" t="str">
            <v>巩固提升类项目</v>
          </cell>
          <cell r="F72" t="str">
            <v>5100000987686405</v>
          </cell>
          <cell r="G72" t="str">
            <v>聘用脱贫人口、边缘易致贫人口为非全日制乡村公益性岗位114人</v>
          </cell>
          <cell r="H72" t="str">
            <v>是</v>
          </cell>
          <cell r="I72" t="str">
            <v>否</v>
          </cell>
          <cell r="J72" t="str">
            <v>否</v>
          </cell>
          <cell r="K72" t="str">
            <v>是</v>
          </cell>
        </row>
        <row r="73">
          <cell r="B73" t="str">
            <v>城口县双河乡2021年乡村非全日制公益性岗位项目</v>
          </cell>
          <cell r="C73" t="str">
            <v>公益岗位</v>
          </cell>
          <cell r="D73" t="str">
            <v>公益岗位</v>
          </cell>
          <cell r="E73" t="str">
            <v>巩固提升类项目</v>
          </cell>
          <cell r="F73" t="str">
            <v>5100000987686405</v>
          </cell>
          <cell r="G73" t="str">
            <v>聘用脱贫人口、边缘易致贫人口为非全日制乡村公益性岗位142人</v>
          </cell>
          <cell r="H73" t="str">
            <v>是</v>
          </cell>
          <cell r="I73" t="str">
            <v>否</v>
          </cell>
          <cell r="J73" t="str">
            <v>否</v>
          </cell>
          <cell r="K73" t="str">
            <v>是</v>
          </cell>
        </row>
        <row r="74">
          <cell r="B74" t="str">
            <v>城口县坪坝镇2021年乡村非全日制公益性岗位项目</v>
          </cell>
          <cell r="C74" t="str">
            <v>公益岗位</v>
          </cell>
          <cell r="D74" t="str">
            <v>公益岗位</v>
          </cell>
          <cell r="E74" t="str">
            <v>巩固提升类项目</v>
          </cell>
          <cell r="F74" t="str">
            <v>5100000987686405</v>
          </cell>
          <cell r="G74" t="str">
            <v>聘用脱贫人口、边缘易致贫人口为非全日制乡村公益性岗位174人</v>
          </cell>
          <cell r="H74" t="str">
            <v>是</v>
          </cell>
          <cell r="I74" t="str">
            <v>否</v>
          </cell>
          <cell r="J74" t="str">
            <v>否</v>
          </cell>
          <cell r="K74" t="str">
            <v>是</v>
          </cell>
        </row>
        <row r="75">
          <cell r="B75" t="str">
            <v>城口县北屏乡2021年乡村非全日制公益性岗位项目</v>
          </cell>
          <cell r="C75" t="str">
            <v>公益岗位</v>
          </cell>
          <cell r="D75" t="str">
            <v>公益岗位</v>
          </cell>
          <cell r="E75" t="str">
            <v>巩固提升类项目</v>
          </cell>
          <cell r="F75" t="str">
            <v>5100000987686405</v>
          </cell>
          <cell r="G75" t="str">
            <v>聘用脱贫人口、边缘易致贫人口为非全日制乡村公益性岗位152人</v>
          </cell>
          <cell r="H75" t="str">
            <v>是</v>
          </cell>
          <cell r="I75" t="str">
            <v>否</v>
          </cell>
          <cell r="J75" t="str">
            <v>否</v>
          </cell>
          <cell r="K75" t="str">
            <v>是</v>
          </cell>
        </row>
        <row r="76">
          <cell r="B76" t="str">
            <v>城口县高观镇2021年乡村非全日制公益性岗位项目</v>
          </cell>
          <cell r="C76" t="str">
            <v>公益岗位</v>
          </cell>
          <cell r="D76" t="str">
            <v>公益岗位</v>
          </cell>
          <cell r="E76" t="str">
            <v>巩固提升类项目</v>
          </cell>
          <cell r="F76" t="str">
            <v>5100000987686405</v>
          </cell>
          <cell r="G76" t="str">
            <v>聘用脱贫人口、边缘易致贫人口为非全日制乡村公益性岗位182人</v>
          </cell>
          <cell r="H76" t="str">
            <v>是</v>
          </cell>
          <cell r="I76" t="str">
            <v>否</v>
          </cell>
          <cell r="J76" t="str">
            <v>否</v>
          </cell>
          <cell r="K76" t="str">
            <v>是</v>
          </cell>
        </row>
        <row r="77">
          <cell r="B77" t="str">
            <v>城口县巴山镇2021年乡村非全日制公益性岗位项目</v>
          </cell>
          <cell r="C77" t="str">
            <v>公益岗位</v>
          </cell>
          <cell r="D77" t="str">
            <v>公益岗位</v>
          </cell>
          <cell r="E77" t="str">
            <v>巩固提升类项目</v>
          </cell>
          <cell r="F77" t="str">
            <v>5100000987686405</v>
          </cell>
          <cell r="G77" t="str">
            <v>聘用脱贫人口、边缘易致贫人口为非全日制乡村公益性岗位155人</v>
          </cell>
          <cell r="H77" t="str">
            <v>是</v>
          </cell>
          <cell r="I77" t="str">
            <v>否</v>
          </cell>
          <cell r="J77" t="str">
            <v>否</v>
          </cell>
          <cell r="K77" t="str">
            <v>是</v>
          </cell>
        </row>
        <row r="78">
          <cell r="B78" t="str">
            <v>城口县厚坪乡2021年乡村非全日制公益性岗位项目</v>
          </cell>
          <cell r="C78" t="str">
            <v>公益岗位</v>
          </cell>
          <cell r="D78" t="str">
            <v>公益岗位</v>
          </cell>
          <cell r="E78" t="str">
            <v>巩固提升类项目</v>
          </cell>
          <cell r="F78" t="str">
            <v>5100000987686405</v>
          </cell>
          <cell r="G78" t="str">
            <v>聘用脱贫人口、边缘易致贫人口为非全日制乡村公益性岗位69人</v>
          </cell>
          <cell r="H78" t="str">
            <v>是</v>
          </cell>
          <cell r="I78" t="str">
            <v>否</v>
          </cell>
          <cell r="J78" t="str">
            <v>否</v>
          </cell>
          <cell r="K78" t="str">
            <v>是</v>
          </cell>
        </row>
        <row r="79">
          <cell r="B79" t="str">
            <v>城口县左岚乡2021年乡村非全日制公益性岗位项目</v>
          </cell>
          <cell r="C79" t="str">
            <v>公益岗位</v>
          </cell>
          <cell r="D79" t="str">
            <v>公益岗位</v>
          </cell>
          <cell r="E79" t="str">
            <v>巩固提升类项目</v>
          </cell>
          <cell r="F79" t="str">
            <v>5100000987686405</v>
          </cell>
          <cell r="G79" t="str">
            <v>聘用脱贫人口、边缘易致贫人口为非全日制乡村公益性岗位103人</v>
          </cell>
          <cell r="H79" t="str">
            <v>是</v>
          </cell>
          <cell r="I79" t="str">
            <v>否</v>
          </cell>
          <cell r="J79" t="str">
            <v>否</v>
          </cell>
          <cell r="K79" t="str">
            <v>是</v>
          </cell>
        </row>
        <row r="80">
          <cell r="B80" t="str">
            <v>城口县治平乡2021年乡村非全日制公益性岗位项目</v>
          </cell>
          <cell r="C80" t="str">
            <v>公益岗位</v>
          </cell>
          <cell r="D80" t="str">
            <v>公益岗位</v>
          </cell>
          <cell r="E80" t="str">
            <v>巩固提升类项目</v>
          </cell>
          <cell r="F80" t="str">
            <v>5100000987686405</v>
          </cell>
          <cell r="G80" t="str">
            <v>聘用脱贫人口、边缘易致贫人口为非全日制乡村公益性岗位53人</v>
          </cell>
          <cell r="H80" t="str">
            <v>是</v>
          </cell>
          <cell r="I80" t="str">
            <v>否</v>
          </cell>
          <cell r="J80" t="str">
            <v>否</v>
          </cell>
          <cell r="K80" t="str">
            <v>是</v>
          </cell>
        </row>
        <row r="81">
          <cell r="B81" t="str">
            <v>城口县明中乡2021年乡村非全日制公益性岗位项目</v>
          </cell>
          <cell r="C81" t="str">
            <v>公益岗位</v>
          </cell>
          <cell r="D81" t="str">
            <v>公益岗位</v>
          </cell>
          <cell r="E81" t="str">
            <v>巩固提升类项目</v>
          </cell>
          <cell r="F81" t="str">
            <v>5100000987686405</v>
          </cell>
          <cell r="G81" t="str">
            <v>聘用脱贫人口、边缘易致贫人口为非全日制乡村公益性岗位164人</v>
          </cell>
          <cell r="H81" t="str">
            <v>是</v>
          </cell>
          <cell r="I81" t="str">
            <v>否</v>
          </cell>
          <cell r="J81" t="str">
            <v>否</v>
          </cell>
          <cell r="K81" t="str">
            <v>是</v>
          </cell>
        </row>
        <row r="82">
          <cell r="B82" t="str">
            <v>城口县高燕镇2021年乡村非全日制公益性岗位项目</v>
          </cell>
          <cell r="C82" t="str">
            <v>公益岗位</v>
          </cell>
          <cell r="D82" t="str">
            <v>公益岗位</v>
          </cell>
          <cell r="E82" t="str">
            <v>巩固提升类项目</v>
          </cell>
          <cell r="F82" t="str">
            <v>5100000987686405</v>
          </cell>
          <cell r="G82" t="str">
            <v>聘用脱贫人口、边缘易致贫人口为非全日制乡村公益性岗位304人</v>
          </cell>
          <cell r="H82" t="str">
            <v>是</v>
          </cell>
          <cell r="I82" t="str">
            <v>否</v>
          </cell>
          <cell r="J82" t="str">
            <v>否</v>
          </cell>
          <cell r="K82" t="str">
            <v>是</v>
          </cell>
        </row>
        <row r="83">
          <cell r="B83" t="str">
            <v>城口县沿河乡2021年乡村非全日制公益性岗位项目</v>
          </cell>
          <cell r="C83" t="str">
            <v>公益岗位</v>
          </cell>
          <cell r="D83" t="str">
            <v>公益岗位</v>
          </cell>
          <cell r="E83" t="str">
            <v>巩固提升类项目</v>
          </cell>
          <cell r="F83" t="str">
            <v>5100000987686405</v>
          </cell>
          <cell r="G83" t="str">
            <v>聘用脱贫人口、边缘易致贫人口为非全日制乡村公益性岗位45人</v>
          </cell>
          <cell r="H83" t="str">
            <v>是</v>
          </cell>
          <cell r="I83" t="str">
            <v>否</v>
          </cell>
          <cell r="J83" t="str">
            <v>否</v>
          </cell>
          <cell r="K83" t="str">
            <v>是</v>
          </cell>
        </row>
        <row r="84">
          <cell r="B84" t="str">
            <v>城口县河鱼乡2021年乡村非全日制公益性岗位项目</v>
          </cell>
          <cell r="C84" t="str">
            <v>公益岗位</v>
          </cell>
          <cell r="D84" t="str">
            <v>公益岗位</v>
          </cell>
          <cell r="E84" t="str">
            <v>巩固提升类项目</v>
          </cell>
          <cell r="F84" t="str">
            <v>5100000987686405</v>
          </cell>
          <cell r="G84" t="str">
            <v>聘用脱贫人口、边缘易致贫人口为非全日制乡村公益性岗位39人</v>
          </cell>
          <cell r="H84" t="str">
            <v>是</v>
          </cell>
          <cell r="I84" t="str">
            <v>否</v>
          </cell>
          <cell r="J84" t="str">
            <v>否</v>
          </cell>
          <cell r="K84" t="str">
            <v>是</v>
          </cell>
        </row>
        <row r="85">
          <cell r="B85" t="str">
            <v>城口县东安镇2021年乡村非全日制公益性岗位项目</v>
          </cell>
          <cell r="C85" t="str">
            <v>公益岗位</v>
          </cell>
          <cell r="D85" t="str">
            <v>公益岗位</v>
          </cell>
          <cell r="E85" t="str">
            <v>巩固提升类项目</v>
          </cell>
          <cell r="F85" t="str">
            <v>5100000987686405</v>
          </cell>
          <cell r="G85" t="str">
            <v>聘用脱贫人口、边缘易致贫人口为非全日制乡村公益性岗位157人</v>
          </cell>
          <cell r="H85" t="str">
            <v>是</v>
          </cell>
          <cell r="I85" t="str">
            <v>否</v>
          </cell>
          <cell r="J85" t="str">
            <v>否</v>
          </cell>
          <cell r="K85" t="str">
            <v>是</v>
          </cell>
        </row>
        <row r="86">
          <cell r="B86" t="str">
            <v>城口县2021年沿河乡联坪村污水污水处理整治工程项目</v>
          </cell>
          <cell r="C86" t="str">
            <v>村基础设施</v>
          </cell>
          <cell r="D86" t="str">
            <v>其他</v>
          </cell>
          <cell r="E86" t="str">
            <v>巩固提升类项目</v>
          </cell>
          <cell r="F86" t="str">
            <v>5100000977221832</v>
          </cell>
          <cell r="G86" t="str">
            <v>采用分散处理和集中处理相结合方式，建设排污管道、化粪池、污水处理站等，对生产生活污水进行综合整治。</v>
          </cell>
          <cell r="H86" t="str">
            <v>是</v>
          </cell>
          <cell r="I86" t="str">
            <v>否</v>
          </cell>
          <cell r="J86" t="str">
            <v>否</v>
          </cell>
          <cell r="K86" t="str">
            <v>否</v>
          </cell>
        </row>
        <row r="87">
          <cell r="B87" t="str">
            <v>城口县2021年岚天乡垃圾中转站扩建项目</v>
          </cell>
          <cell r="C87" t="str">
            <v>村基础设施</v>
          </cell>
          <cell r="D87" t="str">
            <v>其他</v>
          </cell>
          <cell r="E87" t="str">
            <v>巩固提升类项目</v>
          </cell>
          <cell r="F87" t="str">
            <v>5100000988342173</v>
          </cell>
          <cell r="G87" t="str">
            <v>岚天乡垃圾中转站场地进行扩建硬化约300平方米、修建厨余垃圾堆肥池1个、道路拓宽改造，平均拓宽约1.5米、长约50米以及采购相关设施设备等。以实际设计为准。</v>
          </cell>
          <cell r="H87" t="str">
            <v>否</v>
          </cell>
          <cell r="I87" t="str">
            <v>否</v>
          </cell>
          <cell r="J87" t="str">
            <v>否</v>
          </cell>
          <cell r="K87" t="str">
            <v>否</v>
          </cell>
        </row>
        <row r="88">
          <cell r="B88" t="str">
            <v>城口县2021年鸡鸣乡双坪村乡村旅游特色村寨建设项目</v>
          </cell>
          <cell r="C88" t="str">
            <v>产业项目</v>
          </cell>
          <cell r="D88" t="str">
            <v>休闲农业与乡村旅游</v>
          </cell>
          <cell r="E88" t="str">
            <v>巩固提升类项目</v>
          </cell>
          <cell r="F88" t="str">
            <v>5100000973373039</v>
          </cell>
          <cell r="G88" t="str">
            <v>续建袁家院子8户、张家坪8户特色村寨改造</v>
          </cell>
          <cell r="H88" t="str">
            <v>是</v>
          </cell>
          <cell r="I88" t="str">
            <v>否</v>
          </cell>
          <cell r="J88" t="str">
            <v>否</v>
          </cell>
          <cell r="K88" t="str">
            <v>否</v>
          </cell>
        </row>
        <row r="89">
          <cell r="B89" t="str">
            <v>城口县2021年环境综合整治项目</v>
          </cell>
          <cell r="C89" t="str">
            <v>村基础设施</v>
          </cell>
          <cell r="D89" t="str">
            <v>其他</v>
          </cell>
          <cell r="E89" t="str">
            <v>巩固提升类项目</v>
          </cell>
          <cell r="F89" t="str">
            <v>5100001004904350</v>
          </cell>
          <cell r="G89" t="str">
            <v>聚焦“五清理一活动”和“八乱”专项整治。</v>
          </cell>
          <cell r="H89" t="str">
            <v>是</v>
          </cell>
          <cell r="I89" t="str">
            <v>否</v>
          </cell>
          <cell r="J89" t="str">
            <v>否</v>
          </cell>
          <cell r="K89" t="str">
            <v>是</v>
          </cell>
        </row>
        <row r="90">
          <cell r="B90" t="str">
            <v>城口县2021年复兴街道友谊社区（农业社区）6、7社道路拓宽工程</v>
          </cell>
          <cell r="C90" t="str">
            <v>村基础设施</v>
          </cell>
          <cell r="D90" t="str">
            <v>通村、组硬化路及护栏</v>
          </cell>
          <cell r="E90" t="str">
            <v>巩固提升类项目</v>
          </cell>
          <cell r="F90" t="str">
            <v>5100000971869453</v>
          </cell>
          <cell r="G90" t="str">
            <v>土石方开挖3200立方米，内侧挡土墙700立方米，沟盖板400平方米，防护栏安装120米，水泥涵管120米等</v>
          </cell>
          <cell r="H90" t="str">
            <v>是</v>
          </cell>
          <cell r="I90" t="str">
            <v>否</v>
          </cell>
          <cell r="J90" t="str">
            <v>否</v>
          </cell>
          <cell r="K90" t="str">
            <v>否</v>
          </cell>
        </row>
        <row r="91">
          <cell r="B91" t="str">
            <v>城口县明通镇白台村江二湾桥头村级公路修复项目</v>
          </cell>
          <cell r="C91" t="str">
            <v>村基础设施</v>
          </cell>
          <cell r="D91" t="str">
            <v>其他</v>
          </cell>
          <cell r="E91" t="str">
            <v>巩固提升类项目</v>
          </cell>
          <cell r="F91" t="str">
            <v>5100000971892746</v>
          </cell>
          <cell r="G91" t="str">
            <v>灾后重建清理白台村江二湾桥头垮方9750立方，新建挡墙2585立方，填方4062.5立方，修复路面125米。以实际设计为准。</v>
          </cell>
          <cell r="H91" t="str">
            <v>是</v>
          </cell>
          <cell r="I91" t="str">
            <v>否</v>
          </cell>
          <cell r="J91" t="str">
            <v>否</v>
          </cell>
          <cell r="K91" t="str">
            <v>否</v>
          </cell>
        </row>
        <row r="92">
          <cell r="B92" t="str">
            <v>城口县坪坝镇前进村2021年度村级道路硬化工程</v>
          </cell>
          <cell r="C92" t="str">
            <v>村基础设施</v>
          </cell>
          <cell r="D92" t="str">
            <v>通村、组硬化路及护栏</v>
          </cell>
          <cell r="E92" t="str">
            <v>巩固提升类项目</v>
          </cell>
          <cell r="F92" t="str">
            <v>5100000988336954</v>
          </cell>
          <cell r="G92" t="str">
            <v>村级公路硬化约800米，宽度约3.5米。以实际设计为准。</v>
          </cell>
          <cell r="H92" t="str">
            <v>是</v>
          </cell>
          <cell r="I92" t="str">
            <v>否</v>
          </cell>
          <cell r="J92" t="str">
            <v>否</v>
          </cell>
          <cell r="K92" t="str">
            <v>否</v>
          </cell>
        </row>
        <row r="93">
          <cell r="B93" t="str">
            <v>城口县2021年高观镇白岩村村通畅工程</v>
          </cell>
          <cell r="C93" t="str">
            <v>村基础设施</v>
          </cell>
          <cell r="D93" t="str">
            <v>通村、组硬化路及护栏</v>
          </cell>
          <cell r="E93" t="str">
            <v>巩固提升类项目</v>
          </cell>
          <cell r="F93" t="str">
            <v>5100000971971102</v>
          </cell>
          <cell r="G93" t="str">
            <v>新建“四好农村路”通畅工程5.633公里</v>
          </cell>
          <cell r="H93" t="str">
            <v>是</v>
          </cell>
          <cell r="I93" t="str">
            <v>否</v>
          </cell>
          <cell r="J93" t="str">
            <v>否</v>
          </cell>
          <cell r="K93" t="str">
            <v>否</v>
          </cell>
        </row>
        <row r="94">
          <cell r="B94" t="str">
            <v>城口县2021年高观镇金家坝村通畅工程</v>
          </cell>
          <cell r="C94" t="str">
            <v>村基础设施</v>
          </cell>
          <cell r="D94" t="str">
            <v>通村、组硬化路及护栏</v>
          </cell>
          <cell r="E94" t="str">
            <v>巩固提升类项目</v>
          </cell>
          <cell r="F94" t="str">
            <v>5100000971971962</v>
          </cell>
          <cell r="G94" t="str">
            <v>新建“四好农村路”通畅工程1.587公里</v>
          </cell>
          <cell r="H94" t="str">
            <v>是</v>
          </cell>
          <cell r="I94" t="str">
            <v>否</v>
          </cell>
          <cell r="J94" t="str">
            <v>否</v>
          </cell>
          <cell r="K94" t="str">
            <v>否</v>
          </cell>
        </row>
        <row r="95">
          <cell r="B95" t="str">
            <v>城口县2021年修齐镇兴华村通畅工程</v>
          </cell>
          <cell r="C95" t="str">
            <v>村基础设施</v>
          </cell>
          <cell r="D95" t="str">
            <v>通村、组硬化路及护栏</v>
          </cell>
          <cell r="E95" t="str">
            <v>巩固提升类项目</v>
          </cell>
          <cell r="F95" t="str">
            <v>5100000971974730</v>
          </cell>
          <cell r="G95" t="str">
            <v>新建“四好农村路”通畅工程8.645公里</v>
          </cell>
          <cell r="H95" t="str">
            <v>是</v>
          </cell>
          <cell r="I95" t="str">
            <v>否</v>
          </cell>
          <cell r="J95" t="str">
            <v>否</v>
          </cell>
          <cell r="K95" t="str">
            <v>否</v>
          </cell>
        </row>
        <row r="96">
          <cell r="B96" t="str">
            <v>城口县2021年双河乡天星村通畅工程</v>
          </cell>
          <cell r="C96" t="str">
            <v>村基础设施</v>
          </cell>
          <cell r="D96" t="str">
            <v>通村、组硬化路及护栏</v>
          </cell>
          <cell r="E96" t="str">
            <v>巩固提升类项目</v>
          </cell>
          <cell r="F96" t="str">
            <v>5100000971976470</v>
          </cell>
          <cell r="G96" t="str">
            <v>新建“四好农村路”通畅工程10.245公里，以实际设计为准。</v>
          </cell>
          <cell r="H96" t="str">
            <v>是</v>
          </cell>
          <cell r="I96" t="str">
            <v>否</v>
          </cell>
          <cell r="J96" t="str">
            <v>否</v>
          </cell>
          <cell r="K96" t="str">
            <v>否</v>
          </cell>
        </row>
        <row r="97">
          <cell r="B97" t="str">
            <v>城口县2021年高观镇蒲池村、施礼村通畅工程</v>
          </cell>
          <cell r="C97" t="str">
            <v>村基础设施</v>
          </cell>
          <cell r="D97" t="str">
            <v>通村、组硬化路及护栏</v>
          </cell>
          <cell r="E97" t="str">
            <v>巩固提升类项目</v>
          </cell>
          <cell r="F97" t="str">
            <v>5100000971976977</v>
          </cell>
          <cell r="G97" t="str">
            <v>新建“四好农村路”通畅工程5.182公里，以实际设计为准。</v>
          </cell>
          <cell r="H97" t="str">
            <v>是</v>
          </cell>
          <cell r="I97" t="str">
            <v>否</v>
          </cell>
          <cell r="J97" t="str">
            <v>否</v>
          </cell>
          <cell r="K97" t="str">
            <v>否</v>
          </cell>
        </row>
        <row r="98">
          <cell r="B98" t="str">
            <v>城口县2021年龙田乡四湾村通畅工程</v>
          </cell>
          <cell r="C98" t="str">
            <v>村基础设施</v>
          </cell>
          <cell r="D98" t="str">
            <v>通村、组硬化路及护栏</v>
          </cell>
          <cell r="E98" t="str">
            <v>巩固提升类项目</v>
          </cell>
          <cell r="F98" t="str">
            <v>5100000971979144</v>
          </cell>
          <cell r="G98" t="str">
            <v>新建“四好农村路”通畅工程7.46公里</v>
          </cell>
          <cell r="H98" t="str">
            <v>是</v>
          </cell>
          <cell r="I98" t="str">
            <v>否</v>
          </cell>
          <cell r="J98" t="str">
            <v>否</v>
          </cell>
          <cell r="K98" t="str">
            <v>否</v>
          </cell>
        </row>
        <row r="99">
          <cell r="B99" t="str">
            <v>城口县2021年龙田乡通畅工程</v>
          </cell>
          <cell r="C99" t="str">
            <v>村基础设施</v>
          </cell>
          <cell r="D99" t="str">
            <v>通村、组硬化路及护栏</v>
          </cell>
          <cell r="E99" t="str">
            <v>巩固提升类项目</v>
          </cell>
          <cell r="F99" t="str">
            <v>5100000971979477</v>
          </cell>
          <cell r="G99" t="str">
            <v>新建“四好农村路”通畅工程7.876公里</v>
          </cell>
          <cell r="H99" t="str">
            <v>是</v>
          </cell>
          <cell r="I99" t="str">
            <v>否</v>
          </cell>
          <cell r="J99" t="str">
            <v>否</v>
          </cell>
          <cell r="K99" t="str">
            <v>否</v>
          </cell>
        </row>
        <row r="100">
          <cell r="B100" t="str">
            <v>城口县2021年坪坝镇三湾村通畅工程</v>
          </cell>
          <cell r="C100" t="str">
            <v>村基础设施</v>
          </cell>
          <cell r="D100" t="str">
            <v>通村、组硬化路及护栏</v>
          </cell>
          <cell r="E100" t="str">
            <v>巩固提升类项目</v>
          </cell>
          <cell r="F100" t="str">
            <v>5100000971980599</v>
          </cell>
          <cell r="G100" t="str">
            <v>新建“四好农村路”通畅工程3.882公里</v>
          </cell>
          <cell r="H100" t="str">
            <v>是</v>
          </cell>
          <cell r="I100" t="str">
            <v>否</v>
          </cell>
          <cell r="J100" t="str">
            <v>否</v>
          </cell>
          <cell r="K100" t="str">
            <v>否</v>
          </cell>
        </row>
        <row r="101">
          <cell r="B101" t="str">
            <v>城口县2021年沿河乡红岩村通畅工程</v>
          </cell>
          <cell r="C101" t="str">
            <v>村基础设施</v>
          </cell>
          <cell r="D101" t="str">
            <v>通村、组硬化路及护栏</v>
          </cell>
          <cell r="E101" t="str">
            <v>巩固提升类项目</v>
          </cell>
          <cell r="F101" t="str">
            <v>5100000971980950</v>
          </cell>
          <cell r="G101" t="str">
            <v>新建“四好农村路”通畅工程5.324公里</v>
          </cell>
          <cell r="H101" t="str">
            <v>是</v>
          </cell>
          <cell r="I101" t="str">
            <v>否</v>
          </cell>
          <cell r="J101" t="str">
            <v>否</v>
          </cell>
          <cell r="K101" t="str">
            <v>否</v>
          </cell>
        </row>
        <row r="102">
          <cell r="B102" t="str">
            <v>城口县2021年沿河乡文峰村通畅工程</v>
          </cell>
          <cell r="C102" t="str">
            <v>村基础设施</v>
          </cell>
          <cell r="D102" t="str">
            <v>通村、组硬化路及护栏</v>
          </cell>
          <cell r="E102" t="str">
            <v>巩固提升类项目</v>
          </cell>
          <cell r="F102" t="str">
            <v>5100000971981244</v>
          </cell>
          <cell r="G102" t="str">
            <v>新建“四好农村路”通畅工程3.807公里</v>
          </cell>
          <cell r="H102" t="str">
            <v>是</v>
          </cell>
          <cell r="I102" t="str">
            <v>否</v>
          </cell>
          <cell r="J102" t="str">
            <v>否</v>
          </cell>
          <cell r="K102" t="str">
            <v>否</v>
          </cell>
        </row>
        <row r="103">
          <cell r="B103" t="str">
            <v>城口县2021年巴山镇联盟村/坪上村通畅工程</v>
          </cell>
          <cell r="C103" t="str">
            <v>村基础设施</v>
          </cell>
          <cell r="D103" t="str">
            <v>通村、组硬化路及护栏</v>
          </cell>
          <cell r="E103" t="str">
            <v>巩固提升类项目</v>
          </cell>
          <cell r="F103" t="str">
            <v>5100000971981856</v>
          </cell>
          <cell r="G103" t="str">
            <v>新建“四好农村路”通畅工程8.642公里</v>
          </cell>
          <cell r="H103" t="str">
            <v>是</v>
          </cell>
          <cell r="I103" t="str">
            <v>否</v>
          </cell>
          <cell r="J103" t="str">
            <v>否</v>
          </cell>
          <cell r="K103" t="str">
            <v>否</v>
          </cell>
        </row>
        <row r="104">
          <cell r="B104" t="str">
            <v>城口县2021年咸宜乡环流村通畅工程</v>
          </cell>
          <cell r="C104" t="str">
            <v>村基础设施</v>
          </cell>
          <cell r="D104" t="str">
            <v>通村、组硬化路及护栏</v>
          </cell>
          <cell r="E104" t="str">
            <v>巩固提升类项目</v>
          </cell>
          <cell r="F104" t="str">
            <v>5100000971982359</v>
          </cell>
          <cell r="G104" t="str">
            <v>新建“四好农村路”通畅工程6.663公里</v>
          </cell>
          <cell r="H104" t="str">
            <v>是</v>
          </cell>
          <cell r="I104" t="str">
            <v>否</v>
          </cell>
          <cell r="J104" t="str">
            <v>否</v>
          </cell>
          <cell r="K104" t="str">
            <v>否</v>
          </cell>
        </row>
        <row r="105">
          <cell r="B105" t="str">
            <v>城口县2021年周溪乡凉风村通畅工程</v>
          </cell>
          <cell r="C105" t="str">
            <v>村基础设施</v>
          </cell>
          <cell r="D105" t="str">
            <v>通村、组硬化路及护栏</v>
          </cell>
          <cell r="E105" t="str">
            <v>巩固提升类项目</v>
          </cell>
          <cell r="F105" t="str">
            <v>5100000971982448</v>
          </cell>
          <cell r="G105" t="str">
            <v>新建“四好农村路”通畅工程8.628公里</v>
          </cell>
          <cell r="H105" t="str">
            <v>是</v>
          </cell>
          <cell r="I105" t="str">
            <v>否</v>
          </cell>
          <cell r="J105" t="str">
            <v>否</v>
          </cell>
          <cell r="K105" t="str">
            <v>否</v>
          </cell>
        </row>
        <row r="106">
          <cell r="B106" t="str">
            <v>城口县2021年巴山镇新岭村、农民村（农民段）通畅工程</v>
          </cell>
          <cell r="C106" t="str">
            <v>村基础设施</v>
          </cell>
          <cell r="D106" t="str">
            <v>通村、组硬化路及护栏</v>
          </cell>
          <cell r="E106" t="str">
            <v>巩固提升类项目</v>
          </cell>
          <cell r="F106" t="str">
            <v>5100000971983065</v>
          </cell>
          <cell r="G106" t="str">
            <v>新建“四好农村路”通畅工程6.979公里，以实际设计为准。</v>
          </cell>
          <cell r="H106" t="str">
            <v>是</v>
          </cell>
          <cell r="I106" t="str">
            <v>否</v>
          </cell>
          <cell r="J106" t="str">
            <v>否</v>
          </cell>
          <cell r="K106" t="str">
            <v>否</v>
          </cell>
        </row>
        <row r="107">
          <cell r="B107" t="str">
            <v>城口县2021年巴山镇新岭村、农民村（新岭段)通畅工程</v>
          </cell>
          <cell r="C107" t="str">
            <v>村基础设施</v>
          </cell>
          <cell r="D107" t="str">
            <v>通村、组硬化路及护栏</v>
          </cell>
          <cell r="E107" t="str">
            <v>巩固提升类项目</v>
          </cell>
          <cell r="F107" t="str">
            <v>5100000971983212</v>
          </cell>
          <cell r="G107" t="str">
            <v>新建“四好农村路”通畅工程4.668公里，以实际设计为准。</v>
          </cell>
          <cell r="H107" t="str">
            <v>是</v>
          </cell>
          <cell r="I107" t="str">
            <v>否</v>
          </cell>
          <cell r="J107" t="str">
            <v>否</v>
          </cell>
          <cell r="K107" t="str">
            <v>否</v>
          </cell>
        </row>
        <row r="108">
          <cell r="B108" t="str">
            <v>城口县2021年龙田乡团堡村通畅工程</v>
          </cell>
          <cell r="C108" t="str">
            <v>村基础设施</v>
          </cell>
          <cell r="D108" t="str">
            <v>通村、组硬化路及护栏</v>
          </cell>
          <cell r="E108" t="str">
            <v>巩固提升类项目</v>
          </cell>
          <cell r="F108" t="str">
            <v>5100000971985939</v>
          </cell>
          <cell r="G108" t="str">
            <v>新建“四好农村路”通畅工程4公里</v>
          </cell>
          <cell r="H108" t="str">
            <v>是</v>
          </cell>
          <cell r="I108" t="str">
            <v>否</v>
          </cell>
          <cell r="J108" t="str">
            <v>否</v>
          </cell>
          <cell r="K108" t="str">
            <v>否</v>
          </cell>
        </row>
        <row r="109">
          <cell r="B109" t="str">
            <v>城口县2021年龙田乡郭家坝桥及引道工程</v>
          </cell>
          <cell r="C109" t="str">
            <v>村基础设施</v>
          </cell>
          <cell r="D109" t="str">
            <v>其他</v>
          </cell>
          <cell r="E109" t="str">
            <v>巩固提升类项目</v>
          </cell>
          <cell r="F109" t="str">
            <v>5100000971988282</v>
          </cell>
          <cell r="G109" t="str">
            <v>桥梁全长30m,桥梁宽度7m，道路工程全长为272.32m，路面宽度为4.5m-6.5m</v>
          </cell>
          <cell r="H109" t="str">
            <v>是</v>
          </cell>
          <cell r="I109" t="str">
            <v>否</v>
          </cell>
          <cell r="J109" t="str">
            <v>否</v>
          </cell>
          <cell r="K109" t="str">
            <v>否</v>
          </cell>
        </row>
        <row r="110">
          <cell r="B110" t="str">
            <v>城口县厚坪乡2021年龙盘村村级公路提升工程</v>
          </cell>
          <cell r="C110" t="str">
            <v>村基础设施</v>
          </cell>
          <cell r="D110" t="str">
            <v>其他</v>
          </cell>
          <cell r="E110" t="str">
            <v>巩固提升类项目</v>
          </cell>
          <cell r="F110" t="str">
            <v>5100000994677162</v>
          </cell>
          <cell r="G110" t="str">
            <v>厚坪乡龙盘村3、4社集群片区村级公路提升2.5公里。起止点：王登菊门口至两滩河拱桥1.7公里；倪文术门口至赵明武农家乐0.4公里；李代洪至范承云农家乐0.4公里。</v>
          </cell>
          <cell r="H110" t="str">
            <v>是</v>
          </cell>
          <cell r="I110" t="str">
            <v>否</v>
          </cell>
          <cell r="J110" t="str">
            <v>否</v>
          </cell>
          <cell r="K110" t="str">
            <v>否</v>
          </cell>
        </row>
        <row r="111">
          <cell r="B111" t="str">
            <v>城口县2021年治平乡新红村通畅工程</v>
          </cell>
          <cell r="C111" t="str">
            <v>村基础设施</v>
          </cell>
          <cell r="D111" t="str">
            <v>通村、组硬化路及护栏</v>
          </cell>
          <cell r="E111" t="str">
            <v>巩固提升类项目</v>
          </cell>
          <cell r="F111" t="str">
            <v>5100000971977439</v>
          </cell>
          <cell r="G111" t="str">
            <v>新建“四好农村路”通畅工程5.732公里</v>
          </cell>
          <cell r="H111" t="str">
            <v>是</v>
          </cell>
          <cell r="I111" t="str">
            <v>否</v>
          </cell>
          <cell r="J111" t="str">
            <v>否</v>
          </cell>
          <cell r="K111" t="str">
            <v>否</v>
          </cell>
        </row>
        <row r="112">
          <cell r="B112" t="str">
            <v>城口县2021年厚坪乡熊竹村通畅工程</v>
          </cell>
          <cell r="C112" t="str">
            <v>村基础设施</v>
          </cell>
          <cell r="D112" t="str">
            <v>通村、组硬化路及护栏</v>
          </cell>
          <cell r="E112" t="str">
            <v>巩固提升类项目</v>
          </cell>
          <cell r="F112" t="str">
            <v>5100000971977616</v>
          </cell>
          <cell r="G112" t="str">
            <v>新建“四好农村路”通畅工程3.535公里</v>
          </cell>
          <cell r="H112" t="str">
            <v>是</v>
          </cell>
          <cell r="I112" t="str">
            <v>否</v>
          </cell>
          <cell r="J112" t="str">
            <v>否</v>
          </cell>
          <cell r="K112" t="str">
            <v>否</v>
          </cell>
        </row>
        <row r="113">
          <cell r="B113" t="str">
            <v>城口县2021年厚坪乡云峰村通畅工程</v>
          </cell>
          <cell r="C113" t="str">
            <v>村基础设施</v>
          </cell>
          <cell r="D113" t="str">
            <v>通村、组硬化路及护栏</v>
          </cell>
          <cell r="E113" t="str">
            <v>巩固提升类项目</v>
          </cell>
          <cell r="F113" t="str">
            <v>5100000971978094</v>
          </cell>
          <cell r="G113" t="str">
            <v>新建“四好农村路”通畅工程4.093公里</v>
          </cell>
          <cell r="H113" t="str">
            <v>是</v>
          </cell>
          <cell r="I113" t="str">
            <v>否</v>
          </cell>
          <cell r="J113" t="str">
            <v>否</v>
          </cell>
          <cell r="K113" t="str">
            <v>否</v>
          </cell>
        </row>
        <row r="114">
          <cell r="B114" t="str">
            <v>城口县2021年高燕镇泰山社区通畅工程</v>
          </cell>
          <cell r="C114" t="str">
            <v>村基础设施</v>
          </cell>
          <cell r="D114" t="str">
            <v>通村、组硬化路及护栏</v>
          </cell>
          <cell r="E114" t="str">
            <v>巩固提升类项目</v>
          </cell>
          <cell r="F114" t="str">
            <v>5100000971978152</v>
          </cell>
          <cell r="G114" t="str">
            <v>新建“四好农村路”通畅工程5.858公里</v>
          </cell>
          <cell r="H114" t="str">
            <v>是</v>
          </cell>
          <cell r="I114" t="str">
            <v>否</v>
          </cell>
          <cell r="J114" t="str">
            <v>否</v>
          </cell>
          <cell r="K114" t="str">
            <v>否</v>
          </cell>
        </row>
        <row r="115">
          <cell r="B115" t="str">
            <v>城口县2021年高燕镇新军村通畅工程</v>
          </cell>
          <cell r="C115" t="str">
            <v>村基础设施</v>
          </cell>
          <cell r="D115" t="str">
            <v>通村、组硬化路及护栏</v>
          </cell>
          <cell r="E115" t="str">
            <v>巩固提升类项目</v>
          </cell>
          <cell r="F115" t="str">
            <v>5100000971978451</v>
          </cell>
          <cell r="G115" t="str">
            <v>新建“四好农村路”通畅工程5.089公里</v>
          </cell>
          <cell r="H115" t="str">
            <v>是</v>
          </cell>
          <cell r="I115" t="str">
            <v>否</v>
          </cell>
          <cell r="J115" t="str">
            <v>否</v>
          </cell>
          <cell r="K115" t="str">
            <v>否</v>
          </cell>
        </row>
        <row r="116">
          <cell r="B116" t="str">
            <v>城口县2021年复兴街道柿坪村通畅工程</v>
          </cell>
          <cell r="C116" t="str">
            <v>村基础设施</v>
          </cell>
          <cell r="D116" t="str">
            <v>通村、组硬化路及护栏</v>
          </cell>
          <cell r="E116" t="str">
            <v>巩固提升类项目</v>
          </cell>
          <cell r="F116" t="str">
            <v>5100000971978720</v>
          </cell>
          <cell r="G116" t="str">
            <v>新建“四好农村路”通畅工程3.123公里</v>
          </cell>
          <cell r="H116" t="str">
            <v>是</v>
          </cell>
          <cell r="I116" t="str">
            <v>否</v>
          </cell>
          <cell r="J116" t="str">
            <v>否</v>
          </cell>
          <cell r="K116" t="str">
            <v>否</v>
          </cell>
        </row>
        <row r="117">
          <cell r="B117" t="str">
            <v>城口县2021年鸡鸣乡金岩村通畅工程</v>
          </cell>
          <cell r="C117" t="str">
            <v>村基础设施</v>
          </cell>
          <cell r="D117" t="str">
            <v>通村、组硬化路及护栏</v>
          </cell>
          <cell r="E117" t="str">
            <v>巩固提升类项目</v>
          </cell>
          <cell r="F117" t="str">
            <v>5100000971987296</v>
          </cell>
          <cell r="G117" t="str">
            <v>新建“四好农村路”通畅工程6.65公里</v>
          </cell>
          <cell r="H117" t="str">
            <v>是</v>
          </cell>
          <cell r="I117" t="str">
            <v>否</v>
          </cell>
          <cell r="J117" t="str">
            <v>否</v>
          </cell>
          <cell r="K117" t="str">
            <v>否</v>
          </cell>
        </row>
        <row r="118">
          <cell r="B118" t="str">
            <v>城口县明通镇场镇供水工程改造项目（水源补充）</v>
          </cell>
          <cell r="C118" t="str">
            <v>生活条件改善</v>
          </cell>
          <cell r="D118" t="str">
            <v>解决安全饮水</v>
          </cell>
          <cell r="E118" t="str">
            <v>巩固提升类项目</v>
          </cell>
          <cell r="F118" t="str">
            <v>5100000995068048</v>
          </cell>
          <cell r="G118" t="str">
            <v>新建滤水管网沉水井、抽水泵房、输水管道及配套设施，完善供区闸阀井及闸阀安装13套，安装消防栓及配套设施32套。</v>
          </cell>
          <cell r="H118" t="str">
            <v>是</v>
          </cell>
          <cell r="I118" t="str">
            <v>否</v>
          </cell>
          <cell r="J118" t="str">
            <v>否</v>
          </cell>
          <cell r="K118" t="str">
            <v>否</v>
          </cell>
        </row>
        <row r="119">
          <cell r="B119" t="str">
            <v>城口县左岚乡后裕集镇供水工程</v>
          </cell>
          <cell r="C119" t="str">
            <v>生活条件改善</v>
          </cell>
          <cell r="D119" t="str">
            <v>解决安全饮水</v>
          </cell>
          <cell r="E119" t="str">
            <v>巩固提升类项目</v>
          </cell>
          <cell r="F119" t="str">
            <v>5100000994883097</v>
          </cell>
          <cell r="G119" t="str">
            <v>新建500m³/d水厂一座及附属设施，铺设管道1.35km。</v>
          </cell>
          <cell r="H119" t="str">
            <v>是</v>
          </cell>
          <cell r="I119" t="str">
            <v>否</v>
          </cell>
          <cell r="J119" t="str">
            <v>否</v>
          </cell>
          <cell r="K119" t="str">
            <v>否</v>
          </cell>
        </row>
        <row r="120">
          <cell r="B120" t="str">
            <v>城口县2021年高燕镇场镇供水工程</v>
          </cell>
          <cell r="C120" t="str">
            <v>生活条件改善</v>
          </cell>
          <cell r="D120" t="str">
            <v>解决安全饮水</v>
          </cell>
          <cell r="E120" t="str">
            <v>巩固提升类项目</v>
          </cell>
          <cell r="F120" t="str">
            <v>5100000994882056</v>
          </cell>
          <cell r="G120" t="str">
            <v>新建2000m³/d水处理厂一座及其附属设施，铺设管道26km。</v>
          </cell>
          <cell r="H120" t="str">
            <v>是</v>
          </cell>
          <cell r="I120" t="str">
            <v>否</v>
          </cell>
          <cell r="J120" t="str">
            <v>否</v>
          </cell>
          <cell r="K120" t="str">
            <v>否</v>
          </cell>
        </row>
        <row r="121">
          <cell r="B121" t="str">
            <v>2021年城口山地鸡产业链项目</v>
          </cell>
          <cell r="C121" t="str">
            <v>产业项目</v>
          </cell>
          <cell r="D121" t="str">
            <v>种植养殖加工服务</v>
          </cell>
          <cell r="E121" t="str">
            <v>巩固提升类项目</v>
          </cell>
          <cell r="F121" t="str">
            <v>5100000994483865</v>
          </cell>
          <cell r="G121" t="str">
            <v>核心育种场1个；扩繁场
（保种场）10个；家禽集中定点屠宰场、冷链配送中心1个；精深加工示范基地1个；对龙头企业等市场主体收购农民合作社、家庭农场等城口山地鸡商品鸡进行线上线下多渠道销售进行奖补。</v>
          </cell>
          <cell r="H121" t="str">
            <v>是</v>
          </cell>
          <cell r="I121" t="str">
            <v>是</v>
          </cell>
          <cell r="J121" t="str">
            <v>否</v>
          </cell>
          <cell r="K121" t="str">
            <v>是</v>
          </cell>
        </row>
        <row r="122">
          <cell r="B122" t="str">
            <v>2020年新型职业农民培训</v>
          </cell>
          <cell r="C122" t="str">
            <v>产业项目</v>
          </cell>
          <cell r="D122" t="str">
            <v>种植养殖加工服务</v>
          </cell>
          <cell r="E122" t="str">
            <v>巩固提升类项目</v>
          </cell>
          <cell r="F122" t="str">
            <v>5100000994872773</v>
          </cell>
          <cell r="G122" t="str">
            <v>农业经营主体带头人轮训，青年农村主培育，实用型、技能型和精准扶贫新型职业农民培训</v>
          </cell>
          <cell r="H122" t="str">
            <v>是</v>
          </cell>
          <cell r="I122" t="str">
            <v>否</v>
          </cell>
          <cell r="J122" t="str">
            <v>否</v>
          </cell>
          <cell r="K122" t="str">
            <v>是</v>
          </cell>
        </row>
        <row r="123">
          <cell r="B123" t="str">
            <v>2020年基层农技推广项目</v>
          </cell>
          <cell r="C123" t="str">
            <v>产业项目</v>
          </cell>
          <cell r="D123" t="str">
            <v>其他</v>
          </cell>
          <cell r="E123" t="str">
            <v>巩固提升类项目</v>
          </cell>
          <cell r="F123" t="str">
            <v>5100000994871171</v>
          </cell>
          <cell r="G123" t="str">
            <v>2、基层农技人员培训不少于100人；2020年预计主要任务：1、建设长期稳定的农业科技示范基地3个；2、基层农技人员培训100名左右。3、培育300名以上科技示范户。</v>
          </cell>
          <cell r="H123" t="str">
            <v>是</v>
          </cell>
          <cell r="I123" t="str">
            <v>否</v>
          </cell>
          <cell r="J123" t="str">
            <v>否</v>
          </cell>
          <cell r="K123" t="str">
            <v>否</v>
          </cell>
        </row>
        <row r="124">
          <cell r="B124" t="str">
            <v>2021年基层农技推广项目</v>
          </cell>
          <cell r="C124" t="str">
            <v>产业项目</v>
          </cell>
          <cell r="D124" t="str">
            <v>其他</v>
          </cell>
          <cell r="E124" t="str">
            <v>巩固提升类项目</v>
          </cell>
          <cell r="F124" t="str">
            <v>5100000994871788</v>
          </cell>
          <cell r="G124" t="str">
            <v>2021年预计主要任务：1、建设农业科技示范基地3个；2、基层农技人员培训不少于100人。3、培育300名以上科技示范户；</v>
          </cell>
          <cell r="H124" t="str">
            <v>是</v>
          </cell>
          <cell r="I124" t="str">
            <v>否</v>
          </cell>
          <cell r="J124" t="str">
            <v>否</v>
          </cell>
          <cell r="K124" t="str">
            <v>否</v>
          </cell>
        </row>
        <row r="125">
          <cell r="B125" t="str">
            <v>城口县2021年招商引资香菇菌棒标准化生产及产品收购项目配套基础设施项目</v>
          </cell>
          <cell r="C125" t="str">
            <v>产业项目</v>
          </cell>
          <cell r="D125" t="str">
            <v>种植养殖加工服务</v>
          </cell>
          <cell r="E125" t="str">
            <v>巩固提升类项目</v>
          </cell>
          <cell r="F125" t="str">
            <v>5100000994367738</v>
          </cell>
          <cell r="G125" t="str">
            <v>带动全乡有劳动能力有意愿发展食用菌产业的脱贫户和一般户</v>
          </cell>
          <cell r="H125" t="str">
            <v>是</v>
          </cell>
          <cell r="I125" t="str">
            <v>是</v>
          </cell>
          <cell r="J125" t="str">
            <v>是</v>
          </cell>
          <cell r="K125" t="str">
            <v>是</v>
          </cell>
        </row>
        <row r="126">
          <cell r="B126" t="str">
            <v>城口县2021年招商引资城口山地鸡及老腊肉全产业链项目配套基础设施项目</v>
          </cell>
          <cell r="C126" t="str">
            <v>产业项目</v>
          </cell>
          <cell r="D126" t="str">
            <v>种植养殖加工服务</v>
          </cell>
          <cell r="E126" t="str">
            <v>巩固提升类项目</v>
          </cell>
          <cell r="F126" t="str">
            <v>5100001005345786</v>
          </cell>
          <cell r="G126" t="str">
            <v>用水、用电、排污、场平等基础设施配套</v>
          </cell>
          <cell r="H126" t="str">
            <v>是</v>
          </cell>
          <cell r="I126" t="str">
            <v>是</v>
          </cell>
          <cell r="J126" t="str">
            <v>是</v>
          </cell>
          <cell r="K126" t="str">
            <v>是</v>
          </cell>
        </row>
        <row r="127">
          <cell r="B127" t="str">
            <v>城口县2020年度农业产业贷款贴息</v>
          </cell>
          <cell r="C127" t="str">
            <v>产业项目</v>
          </cell>
          <cell r="D127" t="str">
            <v>种植养殖加工服务</v>
          </cell>
          <cell r="E127" t="str">
            <v>巩固提升类项目</v>
          </cell>
          <cell r="F127" t="str">
            <v>5100000994875968</v>
          </cell>
          <cell r="G127" t="str">
            <v>对与新型农村集体经济组织合股联营或合作经营，实施农业股权化改革项目或产业扶贫基地项目的新型经营主体按照合同利率给予100%贴息；对业主单位是脱贫户或与脱贫户建立了利益联结机制的新型经营主体按照贷款当年基准利率100%贴息；对发展“七大农业扶贫产业”的业主单位按照贷款当年基准利率50%贴息。</v>
          </cell>
          <cell r="H127" t="str">
            <v>是</v>
          </cell>
          <cell r="I127" t="str">
            <v>否</v>
          </cell>
          <cell r="J127" t="str">
            <v>否</v>
          </cell>
          <cell r="K127" t="str">
            <v>否</v>
          </cell>
        </row>
        <row r="128">
          <cell r="B128" t="str">
            <v>农业品牌奖励、品牌申报及宣传推广项目</v>
          </cell>
          <cell r="C128" t="str">
            <v>产业项目</v>
          </cell>
          <cell r="D128" t="str">
            <v>种植养殖加工服务</v>
          </cell>
          <cell r="E128" t="str">
            <v>巩固提升类项目</v>
          </cell>
          <cell r="F128" t="str">
            <v>5100000994893979</v>
          </cell>
          <cell r="G128" t="str">
            <v>1、对2018—2021年度“两品一标”、富硒产品、全国名特优新农产品、名牌农产品等品牌予以奖励，经费预计700万元。（2018年150万元，2019年70万元，2020年220万，2021年预计260万元）； 2、农业品牌的申报、打造、运营及宣传推广，经费预计300万元。</v>
          </cell>
          <cell r="H128" t="str">
            <v>是</v>
          </cell>
          <cell r="I128" t="str">
            <v>否</v>
          </cell>
          <cell r="J128" t="str">
            <v>否</v>
          </cell>
          <cell r="K128" t="str">
            <v>否</v>
          </cell>
        </row>
        <row r="129">
          <cell r="B129" t="str">
            <v>城口县2021年高观镇东升村茶叶基地建设项目</v>
          </cell>
          <cell r="C129" t="str">
            <v>产业项目</v>
          </cell>
          <cell r="D129" t="str">
            <v>种植养殖加工服务</v>
          </cell>
          <cell r="E129" t="str">
            <v>巩固提升类项目</v>
          </cell>
          <cell r="F129" t="str">
            <v>5100000988339056</v>
          </cell>
          <cell r="G129" t="str">
            <v>在东升村发展茶叶，进行标准化茶树定植240亩，直接带动农户23户，间接带动农户65户。</v>
          </cell>
          <cell r="H129" t="str">
            <v>是</v>
          </cell>
          <cell r="I129" t="str">
            <v>是</v>
          </cell>
          <cell r="J129" t="str">
            <v>是</v>
          </cell>
          <cell r="K129" t="str">
            <v>是</v>
          </cell>
        </row>
        <row r="130">
          <cell r="B130" t="str">
            <v>城口县2021年庙坝镇罗江村、香溪村茶叶基地项目</v>
          </cell>
          <cell r="C130" t="str">
            <v>产业项目</v>
          </cell>
          <cell r="D130" t="str">
            <v>种植养殖加工服务</v>
          </cell>
          <cell r="E130" t="str">
            <v>巩固提升类项目</v>
          </cell>
          <cell r="F130" t="str">
            <v>5100000988346338</v>
          </cell>
          <cell r="G130" t="str">
            <v>在罗江村、香溪村等2个村发展茶叶，进行标准化茶树定植0.025万亩，直接带动农户167户，间接带动农户612户。</v>
          </cell>
          <cell r="H130" t="str">
            <v>是</v>
          </cell>
          <cell r="I130" t="str">
            <v>是</v>
          </cell>
          <cell r="J130" t="str">
            <v>是</v>
          </cell>
          <cell r="K130" t="str">
            <v>是</v>
          </cell>
        </row>
        <row r="131">
          <cell r="B131" t="str">
            <v>东安镇“中蜂小镇”农文旅融合产业提升示范基地</v>
          </cell>
          <cell r="C131" t="str">
            <v>产业项目</v>
          </cell>
          <cell r="D131" t="str">
            <v>种植养殖加工服务</v>
          </cell>
          <cell r="E131" t="str">
            <v>巩固提升类项目</v>
          </cell>
          <cell r="F131" t="str">
            <v>5100001005163107</v>
          </cell>
          <cell r="G131" t="str">
            <v>围绕中蜂开展农文旅融合，打造中蜂小镇，重点进行蜂蜜品牌打造、蜂蜜标准化生产车间、设施设备、中蜂养殖示范基地、蜂蜜展示展销中心及基础设施建设等。</v>
          </cell>
          <cell r="H131" t="str">
            <v>是</v>
          </cell>
          <cell r="I131" t="str">
            <v>是</v>
          </cell>
          <cell r="J131" t="str">
            <v>是</v>
          </cell>
          <cell r="K131" t="str">
            <v>是</v>
          </cell>
        </row>
        <row r="132">
          <cell r="B132" t="str">
            <v>城口县2021年咸宜镇禅茶观光园、茶叶产业提升示范基地项目</v>
          </cell>
          <cell r="C132" t="str">
            <v>产业项目</v>
          </cell>
          <cell r="D132" t="str">
            <v>种植养殖加工服务</v>
          </cell>
          <cell r="E132" t="str">
            <v>巩固提升类项目</v>
          </cell>
          <cell r="F132" t="str">
            <v>5100000988323451</v>
          </cell>
          <cell r="G132" t="str">
            <v>1、在咸宜社区、明月村、咸宜村、中六村、环流村、双丰村、青龙村等7个村发展茶叶，进行标准化茶树定植0.07万亩，直接带动农户200余户，间接带动农户100余户。2、在青龙村打造禅茶观光园一个。</v>
          </cell>
          <cell r="H132" t="str">
            <v>是</v>
          </cell>
          <cell r="I132" t="str">
            <v>是</v>
          </cell>
          <cell r="J132" t="str">
            <v>是</v>
          </cell>
          <cell r="K132" t="str">
            <v>是</v>
          </cell>
        </row>
        <row r="133">
          <cell r="B133" t="str">
            <v>城口县2021年高楠镇茶叶产业提升示范基地项目</v>
          </cell>
          <cell r="C133" t="str">
            <v>产业项目</v>
          </cell>
          <cell r="D133" t="str">
            <v>种植养殖加工服务</v>
          </cell>
          <cell r="E133" t="str">
            <v>巩固提升类项目</v>
          </cell>
          <cell r="F133" t="str">
            <v>5100000988335384</v>
          </cell>
          <cell r="G133" t="str">
            <v>在丁安村、团结村、黄河村、岭楠村等4个村改造提升老旧茶园800亩，在丁安村进行标准化茶树定植0.005万亩，直接带动农户200户，间接带动农户350户。</v>
          </cell>
          <cell r="H133" t="str">
            <v>是</v>
          </cell>
          <cell r="I133" t="str">
            <v>是</v>
          </cell>
          <cell r="J133" t="str">
            <v>是</v>
          </cell>
          <cell r="K133" t="str">
            <v>是</v>
          </cell>
        </row>
        <row r="134">
          <cell r="B134" t="str">
            <v>城口县2021年龙田乡城口山地鸡产业提升示范基地项目</v>
          </cell>
          <cell r="C134" t="str">
            <v>产业项目</v>
          </cell>
          <cell r="D134" t="str">
            <v>种植养殖加工服务</v>
          </cell>
          <cell r="E134" t="str">
            <v>巩固提升类项目</v>
          </cell>
          <cell r="F134" t="str">
            <v>5100000988334890</v>
          </cell>
          <cell r="G134" t="str">
            <v>在全乡，盘活利用已建成的山地鸡圈舍4500平方米，新建山地鸡鸡舍1000平方米，发展专业合作社1个，发展养殖户200户，购置鸡苗5万只，年出栏商品鸡5万只。</v>
          </cell>
          <cell r="H134" t="str">
            <v>是</v>
          </cell>
          <cell r="I134" t="str">
            <v>是</v>
          </cell>
          <cell r="J134" t="str">
            <v>是</v>
          </cell>
          <cell r="K134" t="str">
            <v>是</v>
          </cell>
        </row>
        <row r="135">
          <cell r="B135" t="str">
            <v>城口县2021年北屏乡食用菌产业提升示范基地</v>
          </cell>
          <cell r="C135" t="str">
            <v>产业项目</v>
          </cell>
          <cell r="D135" t="str">
            <v>种植养殖加工服务</v>
          </cell>
          <cell r="E135" t="str">
            <v>巩固提升类项目</v>
          </cell>
          <cell r="F135" t="str">
            <v>5100000994478659</v>
          </cell>
          <cell r="G135" t="str">
            <v>该项目实施后，增加村集体经济组织收入，资产收益可使共计6940人，其中脱贫人口422户1576人</v>
          </cell>
          <cell r="H135" t="str">
            <v>是</v>
          </cell>
          <cell r="I135" t="str">
            <v>是</v>
          </cell>
          <cell r="J135" t="str">
            <v>是</v>
          </cell>
          <cell r="K135" t="str">
            <v>是</v>
          </cell>
        </row>
        <row r="136">
          <cell r="B136" t="str">
            <v>岚天乡农文旅融合产业提升示范基地</v>
          </cell>
          <cell r="C136" t="str">
            <v>产业项目</v>
          </cell>
          <cell r="D136" t="str">
            <v>休闲农业与乡村旅游</v>
          </cell>
          <cell r="E136" t="str">
            <v>巩固提升类项目</v>
          </cell>
          <cell r="F136" t="str">
            <v>5100000994591241</v>
          </cell>
          <cell r="G136" t="str">
            <v>打造1个休闲农业研学基地，预计资金100万元；1个板栗采摘基地，预计资金60万元；1个特色农业观光园，预计资金50万元；1个特色农产品加工坊，预计资金40万元；农事体验宣传推广，预计资金30万元；特色农家菜研发，预计资金20万元；合计资金300万元</v>
          </cell>
          <cell r="H136" t="str">
            <v>是</v>
          </cell>
          <cell r="I136" t="str">
            <v>是</v>
          </cell>
          <cell r="J136" t="str">
            <v>是</v>
          </cell>
          <cell r="K136" t="str">
            <v>是</v>
          </cell>
        </row>
        <row r="137">
          <cell r="B137" t="str">
            <v>城口县2021年河鱼乡城口山地鸡产业提升示范基地项目</v>
          </cell>
          <cell r="C137" t="str">
            <v>产业项目</v>
          </cell>
          <cell r="D137" t="str">
            <v>种植养殖加工服务</v>
          </cell>
          <cell r="E137" t="str">
            <v>巩固提升类项目</v>
          </cell>
          <cell r="F137" t="str">
            <v>5100000988329311</v>
          </cell>
          <cell r="G137" t="str">
            <v>一是盘活利用已建成的城口山地鸡圈舍1000平方米，发展养殖户100户,专业合作社5个，购买鸡苗5万羽，年出栏商品鸡10万羽，专业合作社带动，对应落实奖补政策，带动辖区196户729人贫困户脱贫成果持续巩固。二是改善河鱼辖区养殖场养殖环境以及疫病防控。</v>
          </cell>
          <cell r="H137" t="str">
            <v>是</v>
          </cell>
          <cell r="I137" t="str">
            <v>是</v>
          </cell>
          <cell r="J137" t="str">
            <v>是</v>
          </cell>
          <cell r="K137" t="str">
            <v>是</v>
          </cell>
        </row>
        <row r="138">
          <cell r="B138" t="str">
            <v>河鱼乡“山地鸡小镇”农文旅融合产业提升示范基地</v>
          </cell>
          <cell r="C138" t="str">
            <v>产业项目</v>
          </cell>
          <cell r="D138" t="str">
            <v>休闲农业与乡村旅游</v>
          </cell>
          <cell r="E138" t="str">
            <v>巩固提升类项目</v>
          </cell>
          <cell r="F138" t="str">
            <v>5100000994379192</v>
          </cell>
          <cell r="G138" t="str">
            <v>山地鸡菜品开发、厨艺技能培训，预计资金5万元；山地鸡系列产品设计包装，预计资金5万元；规范化打造山地鸡食品加工作坊5家，预计资金25万元；提升2家山地鸡销售门店（电商、物流），预计资金10万元；打造以山地鸡文化为主的平溪八坊、畜牧小院5家、河鱼社区森林人家6家、生态养殖休闲体验点5家，预计资金105万元；河鱼场镇钱家大院山地鸡美食大院的打造，预计资金100万元；山地鸡文化挖掘和宣传展示（文创产品、团队打造、标识、标牌、旅游导览、文化展演、养殖大户和养殖能手的评选等），预计资金50万元；合计资金300万元</v>
          </cell>
          <cell r="H138" t="str">
            <v>是</v>
          </cell>
          <cell r="I138" t="str">
            <v>是</v>
          </cell>
          <cell r="J138" t="str">
            <v>是</v>
          </cell>
          <cell r="K138" t="str">
            <v>是</v>
          </cell>
        </row>
        <row r="139">
          <cell r="B139" t="str">
            <v>城口县2021年治平乡食用菌产业提升示范基地项目</v>
          </cell>
          <cell r="C139" t="str">
            <v>产业项目</v>
          </cell>
          <cell r="D139" t="str">
            <v>种植养殖加工服务</v>
          </cell>
          <cell r="E139" t="str">
            <v>巩固提升类项目</v>
          </cell>
          <cell r="F139" t="str">
            <v>5100000988336382</v>
          </cell>
          <cell r="G139" t="str">
            <v>新建食用菌大棚10亩及食用菌生产车间</v>
          </cell>
          <cell r="H139" t="str">
            <v>是</v>
          </cell>
          <cell r="I139" t="str">
            <v>是</v>
          </cell>
          <cell r="J139" t="str">
            <v>是</v>
          </cell>
          <cell r="K139" t="str">
            <v>是</v>
          </cell>
        </row>
        <row r="140">
          <cell r="B140" t="str">
            <v>城口县2021年蓼子乡梨坪村茶叶产业提升示范基地项目</v>
          </cell>
          <cell r="C140" t="str">
            <v>产业项目</v>
          </cell>
          <cell r="D140" t="str">
            <v>种植养殖加工服务</v>
          </cell>
          <cell r="E140" t="str">
            <v>巩固提升类项目</v>
          </cell>
          <cell r="F140" t="str">
            <v>5100000988341775</v>
          </cell>
          <cell r="G140" t="str">
            <v>在梨坪村发展茶叶，进行标准化茶树定植约300亩，直接带动农户  85户，间接带动农户229户。</v>
          </cell>
          <cell r="H140" t="str">
            <v>是</v>
          </cell>
          <cell r="I140" t="str">
            <v>是</v>
          </cell>
          <cell r="J140" t="str">
            <v>是</v>
          </cell>
          <cell r="K140" t="str">
            <v>是</v>
          </cell>
        </row>
        <row r="141">
          <cell r="B141" t="str">
            <v>城口县2021年周溪乡食用菌产业扶贫基地项目</v>
          </cell>
          <cell r="C141" t="str">
            <v>产业项目</v>
          </cell>
          <cell r="D141" t="str">
            <v>种植养殖加工服务</v>
          </cell>
          <cell r="E141" t="str">
            <v>巩固提升类项目</v>
          </cell>
          <cell r="F141" t="str">
            <v>5100000988342453</v>
          </cell>
          <cell r="G141" t="str">
            <v>用于新建满足100万袋香菇菌袋生产的生产线一条，新建50万袋（25亩）香菇养菇棚、出菇棚、烘干房及相关设施设备。</v>
          </cell>
          <cell r="H141" t="str">
            <v>是</v>
          </cell>
          <cell r="I141" t="str">
            <v>是</v>
          </cell>
          <cell r="J141" t="str">
            <v>是</v>
          </cell>
          <cell r="K141" t="str">
            <v>是</v>
          </cell>
        </row>
        <row r="142">
          <cell r="B142" t="str">
            <v>城口县2021年双河乡食用菌产业提升示范基地项目</v>
          </cell>
          <cell r="C142" t="str">
            <v>产业项目</v>
          </cell>
          <cell r="D142" t="str">
            <v>种植养殖加工服务</v>
          </cell>
          <cell r="E142" t="str">
            <v>巩固提升类项目</v>
          </cell>
          <cell r="F142" t="str">
            <v>5100000988325199</v>
          </cell>
          <cell r="G142" t="str">
            <v>在全乡9个村通过集中规模连片和分散的方式建设食用菌出菇大棚50亩，种植食用菌100万袋；在竹园村建设食用菌股权化改革项目。直接带动农户200户，间接带动农户150户。</v>
          </cell>
          <cell r="H142" t="str">
            <v>是</v>
          </cell>
          <cell r="I142" t="str">
            <v>是</v>
          </cell>
          <cell r="J142" t="str">
            <v>是</v>
          </cell>
          <cell r="K142" t="str">
            <v>是</v>
          </cell>
        </row>
        <row r="143">
          <cell r="B143" t="str">
            <v>城口县2021年沿河乡食用菌产业提升示范基地</v>
          </cell>
          <cell r="C143" t="str">
            <v>产业项目</v>
          </cell>
          <cell r="D143" t="str">
            <v>种植养殖加工服务</v>
          </cell>
          <cell r="E143" t="str">
            <v>巩固提升类项目</v>
          </cell>
          <cell r="F143" t="str">
            <v>5100000994766707</v>
          </cell>
          <cell r="G143" t="str">
            <v>项目建成后能够有效的带动两个村食用菌基地的产业发展，带动周边农户致富增收，助推乡村振兴。</v>
          </cell>
          <cell r="H143" t="str">
            <v>是</v>
          </cell>
          <cell r="I143" t="str">
            <v>是</v>
          </cell>
          <cell r="J143" t="str">
            <v>是</v>
          </cell>
          <cell r="K143" t="str">
            <v>是</v>
          </cell>
        </row>
        <row r="144">
          <cell r="B144" t="str">
            <v>城口县2021年沿河乡茶叶产业提升示范基地项目</v>
          </cell>
          <cell r="C144" t="str">
            <v>产业项目</v>
          </cell>
          <cell r="D144" t="str">
            <v>种植养殖加工服务</v>
          </cell>
          <cell r="E144" t="str">
            <v>巩固提升类项目</v>
          </cell>
          <cell r="F144" t="str">
            <v>5100000988406075</v>
          </cell>
          <cell r="G144" t="str">
            <v>在柏树村、红岩村等6个村发展茶叶，新建茶叶基地650亩，改造老茶园800亩，新建设智能化茶叶加工生产线1条，直接带动农户189户662人，其中贫困户94户329人。</v>
          </cell>
          <cell r="H144" t="str">
            <v>是</v>
          </cell>
          <cell r="I144" t="str">
            <v>是</v>
          </cell>
          <cell r="J144" t="str">
            <v>是</v>
          </cell>
          <cell r="K144" t="str">
            <v>是</v>
          </cell>
        </row>
        <row r="145">
          <cell r="B145" t="str">
            <v>城口县2021年左岚乡食用菌产业提升示范基地</v>
          </cell>
          <cell r="C145" t="str">
            <v>产业项目</v>
          </cell>
          <cell r="D145" t="str">
            <v>种植养殖加工服务</v>
          </cell>
          <cell r="E145" t="str">
            <v>巩固提升类项目</v>
          </cell>
          <cell r="F145" t="str">
            <v>5100000994594931</v>
          </cell>
          <cell r="G145" t="str">
            <v>激励群众产业发展，带动脱贫户增收，推动地区经济收入。</v>
          </cell>
          <cell r="H145" t="str">
            <v>是</v>
          </cell>
          <cell r="I145" t="str">
            <v>是</v>
          </cell>
          <cell r="J145" t="str">
            <v>是</v>
          </cell>
          <cell r="K145" t="str">
            <v>是</v>
          </cell>
        </row>
        <row r="146">
          <cell r="B146" t="str">
            <v>城口县2021年鸡鸣乡食用菌产业提升示范基地</v>
          </cell>
          <cell r="C146" t="str">
            <v>产业项目</v>
          </cell>
          <cell r="D146" t="str">
            <v>种植养殖加工服务</v>
          </cell>
          <cell r="E146" t="str">
            <v>巩固提升类项目</v>
          </cell>
          <cell r="F146" t="str">
            <v>5100000995030396</v>
          </cell>
          <cell r="G146" t="str">
            <v>每户平均增收10000元</v>
          </cell>
          <cell r="H146" t="str">
            <v>是</v>
          </cell>
          <cell r="I146" t="str">
            <v>是</v>
          </cell>
          <cell r="J146" t="str">
            <v>是</v>
          </cell>
          <cell r="K146" t="str">
            <v>是</v>
          </cell>
        </row>
        <row r="147">
          <cell r="B147" t="str">
            <v>城口县2021年高标准农田建设项目</v>
          </cell>
          <cell r="C147" t="str">
            <v>产业项目</v>
          </cell>
          <cell r="D147" t="str">
            <v>种植养殖加工服务</v>
          </cell>
          <cell r="E147" t="str">
            <v>巩固提升类项目</v>
          </cell>
          <cell r="F147" t="str">
            <v>5100000994368336</v>
          </cell>
          <cell r="G147" t="str">
            <v>新建高标准农田8000余亩</v>
          </cell>
          <cell r="H147" t="str">
            <v>是</v>
          </cell>
          <cell r="I147" t="str">
            <v>否</v>
          </cell>
          <cell r="J147" t="str">
            <v>否</v>
          </cell>
          <cell r="K147" t="str">
            <v>否</v>
          </cell>
        </row>
        <row r="148">
          <cell r="B148" t="str">
            <v>城口县2021年电商扶贫及消费扶贫项目</v>
          </cell>
          <cell r="C148" t="str">
            <v>产业项目</v>
          </cell>
          <cell r="D148" t="str">
            <v>种植养殖加工服务</v>
          </cell>
          <cell r="E148" t="str">
            <v>巩固提升类项目</v>
          </cell>
          <cell r="F148" t="str">
            <v>5100000979763167</v>
          </cell>
          <cell r="G148" t="str">
            <v>主要用于电商扶贫示范站点建设补贴、电商扶贫培训、消费扶贫专区专柜专店建设、消费扶贫补贴、电商扶贫示范乡镇、示范村建设等方面。</v>
          </cell>
          <cell r="H148" t="str">
            <v>是</v>
          </cell>
          <cell r="I148" t="str">
            <v>否</v>
          </cell>
          <cell r="J148" t="str">
            <v>否</v>
          </cell>
          <cell r="K148" t="str">
            <v>是</v>
          </cell>
        </row>
        <row r="149">
          <cell r="B149" t="str">
            <v>城口县2021年鸡鸣乡电商扶贫产业项目</v>
          </cell>
          <cell r="C149" t="str">
            <v>产业项目</v>
          </cell>
          <cell r="D149" t="str">
            <v>种植养殖加工服务</v>
          </cell>
          <cell r="E149" t="str">
            <v>巩固提升类项目</v>
          </cell>
          <cell r="F149" t="str">
            <v>5100000995030418</v>
          </cell>
          <cell r="G149" t="str">
            <v>打造鸡鸣乡乡村振兴电商扶贫产业示范基地，涵盖电商扶贫产业公共服务中心、特色农产品溯源展示服务中心，电商物流分拨中心等</v>
          </cell>
          <cell r="H149" t="str">
            <v>是</v>
          </cell>
          <cell r="I149" t="str">
            <v>否</v>
          </cell>
          <cell r="J149" t="str">
            <v>否</v>
          </cell>
          <cell r="K149" t="str">
            <v>否</v>
          </cell>
        </row>
        <row r="150">
          <cell r="B150" t="str">
            <v>城口县2021年大巴山森林人家融资担保贷款贴息项目</v>
          </cell>
          <cell r="C150" t="str">
            <v>金融扶贫</v>
          </cell>
          <cell r="D150" t="str">
            <v>扶贫小额贷款贴息</v>
          </cell>
          <cell r="E150" t="str">
            <v>巩固提升类项目</v>
          </cell>
          <cell r="F150" t="str">
            <v>5100000994877791</v>
          </cell>
          <cell r="G150" t="str">
            <v>用于发展乡村旅游产业大巴山森林人家新建、改建、运营融资贷款贴息</v>
          </cell>
          <cell r="H150" t="str">
            <v>是</v>
          </cell>
          <cell r="I150" t="str">
            <v>否</v>
          </cell>
          <cell r="J150" t="str">
            <v>否</v>
          </cell>
          <cell r="K150" t="str">
            <v>是</v>
          </cell>
        </row>
        <row r="151">
          <cell r="B151" t="str">
            <v>城口县2021年鲁渝协作乡村振兴示范村乡村旅游扶贫项目</v>
          </cell>
          <cell r="C151" t="str">
            <v>产业项目</v>
          </cell>
          <cell r="D151" t="str">
            <v>休闲农业与乡村旅游</v>
          </cell>
          <cell r="E151" t="str">
            <v>巩固提升类项目</v>
          </cell>
          <cell r="F151" t="str">
            <v>5100001004953641</v>
          </cell>
          <cell r="G151" t="str">
            <v>临沂市帮扶乡村旅游扶贫产业试点项目，开展项目推进、建设等各项工作。</v>
          </cell>
          <cell r="H151" t="str">
            <v>是</v>
          </cell>
          <cell r="I151" t="str">
            <v>是</v>
          </cell>
          <cell r="J151" t="str">
            <v>是</v>
          </cell>
          <cell r="K151" t="str">
            <v>否</v>
          </cell>
        </row>
        <row r="152">
          <cell r="B152" t="str">
            <v>城口县2021年东安镇德安村乡村旅游扶贫配套设施项目</v>
          </cell>
          <cell r="C152" t="str">
            <v>产业项目</v>
          </cell>
          <cell r="D152" t="str">
            <v>休闲农业与乡村旅游</v>
          </cell>
          <cell r="E152" t="str">
            <v>巩固提升类项目</v>
          </cell>
          <cell r="F152" t="str">
            <v>5100001004869830</v>
          </cell>
          <cell r="G152" t="str">
            <v>乡村旅游扶贫集群片区步道、停车场、厕所等乡村旅游扶贫产业配套基础设施建设。</v>
          </cell>
          <cell r="H152" t="str">
            <v>是</v>
          </cell>
          <cell r="I152" t="str">
            <v>否</v>
          </cell>
          <cell r="J152" t="str">
            <v>否</v>
          </cell>
          <cell r="K152" t="str">
            <v>否</v>
          </cell>
        </row>
        <row r="153">
          <cell r="B153" t="str">
            <v>城口县2021年健康扶贫项目</v>
          </cell>
          <cell r="C153" t="str">
            <v>健康扶贫</v>
          </cell>
          <cell r="D153" t="str">
            <v>接受医疗救助</v>
          </cell>
          <cell r="E153" t="str">
            <v>解决"两不愁三保障"项目</v>
          </cell>
          <cell r="F153" t="str">
            <v>5100000963750579</v>
          </cell>
          <cell r="G153" t="str">
            <v>用于2020-2021年贫困人口临时医疗救助、健康医疗救助等</v>
          </cell>
          <cell r="H153" t="str">
            <v>是</v>
          </cell>
          <cell r="I153" t="str">
            <v>否</v>
          </cell>
          <cell r="J153" t="str">
            <v>否</v>
          </cell>
          <cell r="K153" t="str">
            <v>是</v>
          </cell>
        </row>
        <row r="154">
          <cell r="B154" t="str">
            <v>城口县2021年健康扶贫项目</v>
          </cell>
          <cell r="C154" t="str">
            <v>健康扶贫</v>
          </cell>
          <cell r="D154" t="str">
            <v>接受医疗救助</v>
          </cell>
          <cell r="E154" t="str">
            <v>解决"两不愁三保障"项目</v>
          </cell>
          <cell r="F154" t="str">
            <v>5100000963750579</v>
          </cell>
          <cell r="G154" t="str">
            <v>用于脱贫人口、边缘易致贫人口临时医疗救助、健康医疗托底救助等</v>
          </cell>
          <cell r="H154" t="str">
            <v>是</v>
          </cell>
          <cell r="I154" t="str">
            <v>否</v>
          </cell>
          <cell r="J154" t="str">
            <v>否</v>
          </cell>
          <cell r="K154" t="str">
            <v>是</v>
          </cell>
        </row>
        <row r="155">
          <cell r="B155" t="str">
            <v>城口县2021年贫困户基本医疗保险</v>
          </cell>
          <cell r="C155" t="str">
            <v>健康扶贫</v>
          </cell>
          <cell r="D155" t="str">
            <v>参加城乡居民基本医疗保险</v>
          </cell>
          <cell r="E155" t="str">
            <v>解决"两不愁三保障"项目</v>
          </cell>
          <cell r="F155" t="str">
            <v>5100000971787098</v>
          </cell>
          <cell r="G155" t="str">
            <v>用于全国扶贫开发信息系统内符合条件的建卡贫困户11592户44648人；边缘易致贫户154户604人参加城乡居民医疗保险参保缴费</v>
          </cell>
          <cell r="H155" t="str">
            <v>是</v>
          </cell>
          <cell r="I155" t="str">
            <v>否</v>
          </cell>
          <cell r="J155" t="str">
            <v>否</v>
          </cell>
          <cell r="K155" t="str">
            <v>是</v>
          </cell>
        </row>
        <row r="156">
          <cell r="B156" t="str">
            <v>城口县2021年“巩固脱贫保”</v>
          </cell>
          <cell r="C156" t="str">
            <v>健康扶贫</v>
          </cell>
          <cell r="D156" t="str">
            <v>参加其他补充医疗保险</v>
          </cell>
          <cell r="E156" t="str">
            <v>解决"两不愁三保障"项目</v>
          </cell>
          <cell r="F156" t="str">
            <v>5100000971787267</v>
          </cell>
          <cell r="G156" t="str">
            <v>对国家扶贫信息管理系统中符合条件的全县所有建卡贫困人口（含脱贫人口）11592户44648人实施“巩固脱贫保”，继续开展意外伤害保险、大病补充医疗保险、疾病身故险、贫困户学生重大疾病保险和农房保险等扶贫保险和农业保险。</v>
          </cell>
          <cell r="H156" t="str">
            <v>是</v>
          </cell>
          <cell r="I156" t="str">
            <v>否</v>
          </cell>
          <cell r="J156" t="str">
            <v>否</v>
          </cell>
          <cell r="K156" t="str">
            <v>是</v>
          </cell>
        </row>
        <row r="157">
          <cell r="B157" t="str">
            <v>城口县2021年扶贫小额信贷贴息</v>
          </cell>
          <cell r="C157" t="str">
            <v>金融扶贫</v>
          </cell>
          <cell r="D157" t="str">
            <v>扶贫小额贷款贴息</v>
          </cell>
          <cell r="E157" t="str">
            <v>巩固提升类项目</v>
          </cell>
          <cell r="F157" t="str">
            <v>5100000971787538</v>
          </cell>
          <cell r="G157" t="str">
            <v>用于脱贫人口、边缘易致贫人口小额信贷财政贴息。</v>
          </cell>
          <cell r="H157" t="str">
            <v>是</v>
          </cell>
          <cell r="I157" t="str">
            <v>否</v>
          </cell>
          <cell r="J157" t="str">
            <v>否</v>
          </cell>
          <cell r="K157" t="str">
            <v>是</v>
          </cell>
        </row>
        <row r="158">
          <cell r="B158" t="str">
            <v>城口县2021年扶贫小额信贷贴息</v>
          </cell>
          <cell r="C158" t="str">
            <v>金融扶贫</v>
          </cell>
          <cell r="D158" t="str">
            <v>扶贫小额贷款贴息</v>
          </cell>
          <cell r="E158" t="str">
            <v>巩固提升类项目</v>
          </cell>
          <cell r="F158" t="str">
            <v>5100000971787538</v>
          </cell>
          <cell r="G158" t="str">
            <v>用于6700余户贫困户扶贫小额信贷风险金或财政贴息</v>
          </cell>
          <cell r="H158" t="str">
            <v>是</v>
          </cell>
          <cell r="I158" t="str">
            <v>否</v>
          </cell>
          <cell r="J158" t="str">
            <v>否</v>
          </cell>
          <cell r="K158" t="str">
            <v>是</v>
          </cell>
        </row>
        <row r="159">
          <cell r="B159" t="str">
            <v>城口县2020年扶贫致富带头人培育</v>
          </cell>
          <cell r="C159" t="str">
            <v>产业项目</v>
          </cell>
          <cell r="D159" t="str">
            <v>其他</v>
          </cell>
          <cell r="E159" t="str">
            <v>巩固提升类项目</v>
          </cell>
          <cell r="F159" t="str">
            <v>5100000971788317</v>
          </cell>
          <cell r="G159" t="str">
            <v>在全县范围内开展培育100人扶贫致富带头人工作，采取土地流转、资产租赁、提供就业岗位、“三资”（资源、资产、资金）入股等利益联结形式，组织建卡贫困户参与生产经营活动，直接带动建卡贫困户5户以上、且带动每户实现直接纯收入达到5000元以上的，对其给予奖励补贴，并进行星级评定。带动建卡贫困户达到5户的，给予5000元的奖励补贴；在此基础上，每增加带动1户，给予1000元/年的奖励补贴；带动建卡贫困户20户以上的，每增加带动10户，再给予10000元/年的奖励补贴。</v>
          </cell>
          <cell r="H159" t="str">
            <v>是</v>
          </cell>
          <cell r="I159" t="str">
            <v>否</v>
          </cell>
          <cell r="J159" t="str">
            <v>否</v>
          </cell>
          <cell r="K159" t="str">
            <v>是</v>
          </cell>
        </row>
        <row r="160">
          <cell r="B160" t="str">
            <v>城口县2021年扶贫培训</v>
          </cell>
          <cell r="C160" t="str">
            <v>教育扶贫</v>
          </cell>
          <cell r="D160" t="str">
            <v>贫困村创业致富带头人创业培训</v>
          </cell>
          <cell r="E160" t="str">
            <v>巩固提升类项目</v>
          </cell>
          <cell r="F160" t="str">
            <v>5100000971788550</v>
          </cell>
          <cell r="G160" t="str">
            <v>用于实施扶贫创业和致富带头人培训、扶贫实用技术培训、创业技能培训、扶贫公益培训、培训人员务工补贴等</v>
          </cell>
          <cell r="H160" t="str">
            <v>是</v>
          </cell>
          <cell r="I160" t="str">
            <v>否</v>
          </cell>
          <cell r="J160" t="str">
            <v>否</v>
          </cell>
          <cell r="K160" t="str">
            <v>是</v>
          </cell>
        </row>
        <row r="161">
          <cell r="B161" t="str">
            <v>城口县2021年项目管理费</v>
          </cell>
          <cell r="C161" t="str">
            <v>项目管理费</v>
          </cell>
          <cell r="D161" t="str">
            <v>项目管理费</v>
          </cell>
          <cell r="E161" t="str">
            <v>巩固提升类项目</v>
          </cell>
          <cell r="F161" t="str">
            <v>5100001068334984</v>
          </cell>
          <cell r="G161" t="str">
            <v>主要用于项目规划编制、项目评估、检查验收、成果宣传、档案管理、审计监督等相关经费开支</v>
          </cell>
          <cell r="H161" t="str">
            <v>是</v>
          </cell>
          <cell r="I161" t="str">
            <v>否</v>
          </cell>
          <cell r="J161" t="str">
            <v>否</v>
          </cell>
          <cell r="K161" t="str">
            <v>否</v>
          </cell>
        </row>
        <row r="162">
          <cell r="B162" t="str">
            <v>城口县2021年项目管理费</v>
          </cell>
          <cell r="C162" t="str">
            <v>项目管理费</v>
          </cell>
          <cell r="D162" t="str">
            <v>项目管理费</v>
          </cell>
          <cell r="E162" t="str">
            <v>巩固提升类项目</v>
          </cell>
          <cell r="F162" t="str">
            <v>5100001068334984</v>
          </cell>
          <cell r="G162" t="str">
            <v>主要用于项目规划编制、项目评估、检查验收、成果宣传、档案管理、审计监督等相关经费开支</v>
          </cell>
          <cell r="H162" t="str">
            <v>是</v>
          </cell>
          <cell r="I162" t="str">
            <v>否</v>
          </cell>
          <cell r="J162" t="str">
            <v>否</v>
          </cell>
          <cell r="K162" t="str">
            <v>否</v>
          </cell>
        </row>
        <row r="163">
          <cell r="B163" t="str">
            <v>城口县2021年项目管理费</v>
          </cell>
          <cell r="C163" t="str">
            <v>项目管理费</v>
          </cell>
          <cell r="D163" t="str">
            <v>项目管理费</v>
          </cell>
          <cell r="E163" t="str">
            <v>巩固提升类项目</v>
          </cell>
          <cell r="F163" t="str">
            <v>5100001068334984</v>
          </cell>
          <cell r="G163" t="str">
            <v>主要用于项目前期设计、评审、招标、监理以及验收等与项目管理相关的支出。</v>
          </cell>
          <cell r="H163" t="str">
            <v>是</v>
          </cell>
          <cell r="I163" t="str">
            <v>否</v>
          </cell>
          <cell r="J163" t="str">
            <v>否</v>
          </cell>
          <cell r="K163" t="str">
            <v>否</v>
          </cell>
        </row>
        <row r="164">
          <cell r="B164" t="str">
            <v>城口县2021年项目管理费</v>
          </cell>
          <cell r="C164" t="str">
            <v>项目管理费</v>
          </cell>
          <cell r="D164" t="str">
            <v>项目管理费</v>
          </cell>
          <cell r="E164" t="str">
            <v>巩固提升类项目</v>
          </cell>
          <cell r="F164" t="str">
            <v>5100001068334984</v>
          </cell>
          <cell r="G164" t="str">
            <v>主要用于项目前期设计、评审、招标、监理以及验收等与项目管理相关的支出。</v>
          </cell>
          <cell r="H164" t="str">
            <v>是</v>
          </cell>
          <cell r="I164" t="str">
            <v>否</v>
          </cell>
          <cell r="J164" t="str">
            <v>否</v>
          </cell>
          <cell r="K164" t="str">
            <v>否</v>
          </cell>
        </row>
        <row r="165">
          <cell r="B165" t="str">
            <v>城口县2021年项目管理费</v>
          </cell>
          <cell r="C165" t="str">
            <v>项目管理费</v>
          </cell>
          <cell r="D165" t="str">
            <v>项目管理费</v>
          </cell>
          <cell r="E165" t="str">
            <v>巩固提升类项目</v>
          </cell>
          <cell r="F165" t="str">
            <v>5100001068334984</v>
          </cell>
          <cell r="G165" t="str">
            <v>主要用于项目前期设计、评审、招标、监理以及验收等与项目管理相关的支出。</v>
          </cell>
          <cell r="H165" t="str">
            <v>是</v>
          </cell>
          <cell r="I165" t="str">
            <v>否</v>
          </cell>
          <cell r="J165" t="str">
            <v>否</v>
          </cell>
          <cell r="K165" t="str">
            <v>否</v>
          </cell>
        </row>
        <row r="166">
          <cell r="B166" t="str">
            <v>城口县2021年项目管理费</v>
          </cell>
          <cell r="C166" t="str">
            <v>项目管理费</v>
          </cell>
          <cell r="D166" t="str">
            <v>项目管理费</v>
          </cell>
          <cell r="E166" t="str">
            <v>巩固提升类项目</v>
          </cell>
          <cell r="F166" t="str">
            <v>5100001068334984</v>
          </cell>
          <cell r="G166" t="str">
            <v>主要用于项目前期设计、评审、招标、监理以及验收等与项目管理相关的支出。</v>
          </cell>
          <cell r="H166" t="str">
            <v>是</v>
          </cell>
          <cell r="I166" t="str">
            <v>否</v>
          </cell>
          <cell r="J166" t="str">
            <v>否</v>
          </cell>
          <cell r="K166" t="str">
            <v>否</v>
          </cell>
        </row>
        <row r="167">
          <cell r="B167" t="str">
            <v>城口县2021年项目管理费</v>
          </cell>
          <cell r="C167" t="str">
            <v>项目管理费</v>
          </cell>
          <cell r="D167" t="str">
            <v>项目管理费</v>
          </cell>
          <cell r="E167" t="str">
            <v>巩固提升类项目</v>
          </cell>
          <cell r="F167" t="str">
            <v>5100001068334984</v>
          </cell>
          <cell r="G167" t="str">
            <v>主要用于项目前期设计、评审、招标、监理以及验收等与项目管理相关的支出。</v>
          </cell>
          <cell r="H167" t="str">
            <v>是</v>
          </cell>
          <cell r="I167" t="str">
            <v>否</v>
          </cell>
          <cell r="J167" t="str">
            <v>否</v>
          </cell>
          <cell r="K167" t="str">
            <v>否</v>
          </cell>
        </row>
        <row r="168">
          <cell r="B168" t="str">
            <v>城口县2021年项目管理费</v>
          </cell>
          <cell r="C168" t="str">
            <v>项目管理费</v>
          </cell>
          <cell r="D168" t="str">
            <v>项目管理费</v>
          </cell>
          <cell r="E168" t="str">
            <v>巩固提升类项目</v>
          </cell>
          <cell r="F168" t="str">
            <v>5100001068334984</v>
          </cell>
          <cell r="G168" t="str">
            <v>主要用于项目前期设计、评审、招标、监理以及验收等与项目管理相关的支出。</v>
          </cell>
          <cell r="H168" t="str">
            <v>是</v>
          </cell>
          <cell r="I168" t="str">
            <v>否</v>
          </cell>
          <cell r="J168" t="str">
            <v>否</v>
          </cell>
          <cell r="K168" t="str">
            <v>否</v>
          </cell>
        </row>
        <row r="169">
          <cell r="B169" t="str">
            <v>城口县2021年项目管理费</v>
          </cell>
          <cell r="C169" t="str">
            <v>项目管理费</v>
          </cell>
          <cell r="D169" t="str">
            <v>项目管理费</v>
          </cell>
          <cell r="E169" t="str">
            <v>巩固提升类项目</v>
          </cell>
          <cell r="F169" t="str">
            <v>5100001068334984</v>
          </cell>
          <cell r="G169" t="str">
            <v>主要用于项目前期设计、评审、招标、监理以及验收等与项目管理相关的支出。</v>
          </cell>
          <cell r="H169" t="str">
            <v>是</v>
          </cell>
          <cell r="I169" t="str">
            <v>否</v>
          </cell>
          <cell r="J169" t="str">
            <v>否</v>
          </cell>
          <cell r="K169" t="str">
            <v>否</v>
          </cell>
        </row>
        <row r="170">
          <cell r="B170" t="str">
            <v>城口县2021年项目管理费</v>
          </cell>
          <cell r="C170" t="str">
            <v>项目管理费</v>
          </cell>
          <cell r="D170" t="str">
            <v>项目管理费</v>
          </cell>
          <cell r="E170" t="str">
            <v>巩固提升类项目</v>
          </cell>
          <cell r="F170" t="str">
            <v>5100001068334984</v>
          </cell>
          <cell r="G170" t="str">
            <v>主要用于项目前期设计、评审、招标、监理以及验收等与项目管理相关的支出。</v>
          </cell>
          <cell r="H170" t="str">
            <v>是</v>
          </cell>
          <cell r="I170" t="str">
            <v>否</v>
          </cell>
          <cell r="J170" t="str">
            <v>否</v>
          </cell>
          <cell r="K170" t="str">
            <v>否</v>
          </cell>
        </row>
        <row r="171">
          <cell r="B171" t="str">
            <v>城口县2021年项目管理费</v>
          </cell>
          <cell r="C171" t="str">
            <v>项目管理费</v>
          </cell>
          <cell r="D171" t="str">
            <v>项目管理费</v>
          </cell>
          <cell r="E171" t="str">
            <v>巩固提升类项目</v>
          </cell>
          <cell r="F171" t="str">
            <v>5100001068334984</v>
          </cell>
          <cell r="G171" t="str">
            <v>主要用于项目前期设计、评审、招标、监理以及验收等与项目管理相关的支出。</v>
          </cell>
          <cell r="H171" t="str">
            <v>是</v>
          </cell>
          <cell r="I171" t="str">
            <v>否</v>
          </cell>
          <cell r="J171" t="str">
            <v>否</v>
          </cell>
          <cell r="K171" t="str">
            <v>否</v>
          </cell>
        </row>
        <row r="172">
          <cell r="B172" t="str">
            <v>城口县2021年项目管理费</v>
          </cell>
          <cell r="C172" t="str">
            <v>项目管理费</v>
          </cell>
          <cell r="D172" t="str">
            <v>项目管理费</v>
          </cell>
          <cell r="E172" t="str">
            <v>巩固提升类项目</v>
          </cell>
          <cell r="F172" t="str">
            <v>5100001068334984</v>
          </cell>
          <cell r="G172" t="str">
            <v>主要用于项目前期设计、评审、招标、监理以及验收等与项目管理相关的支出。</v>
          </cell>
          <cell r="H172" t="str">
            <v>是</v>
          </cell>
          <cell r="I172" t="str">
            <v>否</v>
          </cell>
          <cell r="J172" t="str">
            <v>否</v>
          </cell>
          <cell r="K172" t="str">
            <v>否</v>
          </cell>
        </row>
        <row r="173">
          <cell r="B173" t="str">
            <v>城口县2021年项目管理费</v>
          </cell>
          <cell r="C173" t="str">
            <v>项目管理费</v>
          </cell>
          <cell r="D173" t="str">
            <v>项目管理费</v>
          </cell>
          <cell r="E173" t="str">
            <v>巩固提升类项目</v>
          </cell>
          <cell r="F173" t="str">
            <v>5100001068334984</v>
          </cell>
          <cell r="G173" t="str">
            <v>主要用于项目前期设计、评审、招标、监理以及验收等与项目管理相关的支出。</v>
          </cell>
          <cell r="H173" t="str">
            <v>是</v>
          </cell>
          <cell r="I173" t="str">
            <v>否</v>
          </cell>
          <cell r="J173" t="str">
            <v>否</v>
          </cell>
          <cell r="K173" t="str">
            <v>否</v>
          </cell>
        </row>
        <row r="174">
          <cell r="B174" t="str">
            <v>城口县2021年项目管理费</v>
          </cell>
          <cell r="C174" t="str">
            <v>项目管理费</v>
          </cell>
          <cell r="D174" t="str">
            <v>项目管理费</v>
          </cell>
          <cell r="E174" t="str">
            <v>巩固提升类项目</v>
          </cell>
          <cell r="F174" t="str">
            <v>5100001068334984</v>
          </cell>
          <cell r="G174" t="str">
            <v>主要用于项目前期设计、评审、招标、监理以及验收等与项目管理相关的支出。</v>
          </cell>
          <cell r="H174" t="str">
            <v>是</v>
          </cell>
          <cell r="I174" t="str">
            <v>否</v>
          </cell>
          <cell r="J174" t="str">
            <v>否</v>
          </cell>
          <cell r="K174" t="str">
            <v>否</v>
          </cell>
        </row>
        <row r="175">
          <cell r="B175" t="str">
            <v>城口县2021年项目管理费</v>
          </cell>
          <cell r="C175" t="str">
            <v>项目管理费</v>
          </cell>
          <cell r="D175" t="str">
            <v>项目管理费</v>
          </cell>
          <cell r="E175" t="str">
            <v>巩固提升类项目</v>
          </cell>
          <cell r="F175" t="str">
            <v>5100001068334984</v>
          </cell>
          <cell r="G175" t="str">
            <v>主要用于项目前期设计、评审、招标、监理以及验收等与项目管理相关的支出。</v>
          </cell>
          <cell r="H175" t="str">
            <v>是</v>
          </cell>
          <cell r="I175" t="str">
            <v>否</v>
          </cell>
          <cell r="J175" t="str">
            <v>否</v>
          </cell>
          <cell r="K175" t="str">
            <v>否</v>
          </cell>
        </row>
        <row r="176">
          <cell r="B176" t="str">
            <v>城口县2021年项目管理费</v>
          </cell>
          <cell r="C176" t="str">
            <v>项目管理费</v>
          </cell>
          <cell r="D176" t="str">
            <v>项目管理费</v>
          </cell>
          <cell r="E176" t="str">
            <v>巩固提升类项目</v>
          </cell>
          <cell r="F176" t="str">
            <v>5100001068334984</v>
          </cell>
          <cell r="G176" t="str">
            <v>主要用于项目前期设计、评审、招标、监理以及验收等与项目管理相关的支出。</v>
          </cell>
          <cell r="H176" t="str">
            <v>是</v>
          </cell>
          <cell r="I176" t="str">
            <v>否</v>
          </cell>
          <cell r="J176" t="str">
            <v>否</v>
          </cell>
          <cell r="K176" t="str">
            <v>否</v>
          </cell>
        </row>
        <row r="177">
          <cell r="B177" t="str">
            <v>城口县2021年项目管理费</v>
          </cell>
          <cell r="C177" t="str">
            <v>项目管理费</v>
          </cell>
          <cell r="D177" t="str">
            <v>项目管理费</v>
          </cell>
          <cell r="E177" t="str">
            <v>巩固提升类项目</v>
          </cell>
          <cell r="F177" t="str">
            <v>5100001068334984</v>
          </cell>
          <cell r="G177" t="str">
            <v>主要用于项目前期设计、评审、招标、监理以及验收等与项目管理相关的支出。</v>
          </cell>
          <cell r="H177" t="str">
            <v>是</v>
          </cell>
          <cell r="I177" t="str">
            <v>否</v>
          </cell>
          <cell r="J177" t="str">
            <v>否</v>
          </cell>
          <cell r="K177" t="str">
            <v>否</v>
          </cell>
        </row>
        <row r="178">
          <cell r="B178" t="str">
            <v>城口县2021年项目管理费</v>
          </cell>
          <cell r="C178" t="str">
            <v>项目管理费</v>
          </cell>
          <cell r="D178" t="str">
            <v>项目管理费</v>
          </cell>
          <cell r="E178" t="str">
            <v>巩固提升类项目</v>
          </cell>
          <cell r="F178" t="str">
            <v>5100001068334984</v>
          </cell>
          <cell r="G178" t="str">
            <v>主要用于项目前期设计、评审、招标、监理以及验收等与项目管理相关的支出。</v>
          </cell>
          <cell r="H178" t="str">
            <v>是</v>
          </cell>
          <cell r="I178" t="str">
            <v>否</v>
          </cell>
          <cell r="J178" t="str">
            <v>否</v>
          </cell>
          <cell r="K178" t="str">
            <v>否</v>
          </cell>
        </row>
        <row r="179">
          <cell r="B179" t="str">
            <v>城口县2021年项目管理费</v>
          </cell>
          <cell r="C179" t="str">
            <v>项目管理费</v>
          </cell>
          <cell r="D179" t="str">
            <v>项目管理费</v>
          </cell>
          <cell r="E179" t="str">
            <v>巩固提升类项目</v>
          </cell>
          <cell r="F179" t="str">
            <v>5100001068334984</v>
          </cell>
          <cell r="G179" t="str">
            <v>主要用于项目前期设计、评审、招标、监理以及验收等与项目管理相关的支出。</v>
          </cell>
          <cell r="H179" t="str">
            <v>是</v>
          </cell>
          <cell r="I179" t="str">
            <v>否</v>
          </cell>
          <cell r="J179" t="str">
            <v>否</v>
          </cell>
          <cell r="K179" t="str">
            <v>否</v>
          </cell>
        </row>
        <row r="180">
          <cell r="B180" t="str">
            <v>城口县2021年项目管理费</v>
          </cell>
          <cell r="C180" t="str">
            <v>项目管理费</v>
          </cell>
          <cell r="D180" t="str">
            <v>项目管理费</v>
          </cell>
          <cell r="E180" t="str">
            <v>巩固提升类项目</v>
          </cell>
          <cell r="F180" t="str">
            <v>5100001068334984</v>
          </cell>
          <cell r="G180" t="str">
            <v>主要用于项目前期设计、评审、招标、监理以及验收等与项目管理相关的支出。</v>
          </cell>
          <cell r="H180" t="str">
            <v>是</v>
          </cell>
          <cell r="I180" t="str">
            <v>否</v>
          </cell>
          <cell r="J180" t="str">
            <v>否</v>
          </cell>
          <cell r="K180" t="str">
            <v>否</v>
          </cell>
        </row>
        <row r="181">
          <cell r="B181" t="str">
            <v>城口县2021年项目管理费</v>
          </cell>
          <cell r="C181" t="str">
            <v>项目管理费</v>
          </cell>
          <cell r="D181" t="str">
            <v>项目管理费</v>
          </cell>
          <cell r="E181" t="str">
            <v>巩固提升类项目</v>
          </cell>
          <cell r="F181" t="str">
            <v>5100001068334984</v>
          </cell>
          <cell r="G181" t="str">
            <v>主要用于项目前期设计、评审、招标、监理以及验收等与项目管理相关的支出。</v>
          </cell>
          <cell r="H181" t="str">
            <v>是</v>
          </cell>
          <cell r="I181" t="str">
            <v>否</v>
          </cell>
          <cell r="J181" t="str">
            <v>否</v>
          </cell>
          <cell r="K181" t="str">
            <v>否</v>
          </cell>
        </row>
        <row r="182">
          <cell r="B182" t="str">
            <v>城口县2021年项目管理费</v>
          </cell>
          <cell r="C182" t="str">
            <v>项目管理费</v>
          </cell>
          <cell r="D182" t="str">
            <v>项目管理费</v>
          </cell>
          <cell r="E182" t="str">
            <v>巩固提升类项目</v>
          </cell>
          <cell r="F182" t="str">
            <v>5100001068334984</v>
          </cell>
          <cell r="G182" t="str">
            <v>主要用于项目前期设计、评审、招标、监理以及验收等与项目管理相关的支出。</v>
          </cell>
          <cell r="H182" t="str">
            <v>是</v>
          </cell>
          <cell r="I182" t="str">
            <v>否</v>
          </cell>
          <cell r="J182" t="str">
            <v>否</v>
          </cell>
          <cell r="K182" t="str">
            <v>否</v>
          </cell>
        </row>
        <row r="183">
          <cell r="B183" t="str">
            <v>城口县2021年项目管理费</v>
          </cell>
          <cell r="C183" t="str">
            <v>项目管理费</v>
          </cell>
          <cell r="D183" t="str">
            <v>项目管理费</v>
          </cell>
          <cell r="E183" t="str">
            <v>巩固提升类项目</v>
          </cell>
          <cell r="F183" t="str">
            <v>5100001068334984</v>
          </cell>
          <cell r="G183" t="str">
            <v>主要用于项目前期设计、评审、招标、监理以及验收等与项目管理相关的支出。</v>
          </cell>
          <cell r="H183" t="str">
            <v>是</v>
          </cell>
          <cell r="I183" t="str">
            <v>否</v>
          </cell>
          <cell r="J183" t="str">
            <v>否</v>
          </cell>
          <cell r="K183" t="str">
            <v>否</v>
          </cell>
        </row>
        <row r="184">
          <cell r="B184" t="str">
            <v>城口县2021年项目管理费</v>
          </cell>
          <cell r="C184" t="str">
            <v>项目管理费</v>
          </cell>
          <cell r="D184" t="str">
            <v>项目管理费</v>
          </cell>
          <cell r="E184" t="str">
            <v>巩固提升类项目</v>
          </cell>
          <cell r="F184" t="str">
            <v>5100001068334984</v>
          </cell>
          <cell r="G184" t="str">
            <v>主要用于项目前期设计、评审、招标、监理以及验收等与项目管理相关的支出。</v>
          </cell>
          <cell r="H184" t="str">
            <v>是</v>
          </cell>
          <cell r="I184" t="str">
            <v>否</v>
          </cell>
          <cell r="J184" t="str">
            <v>否</v>
          </cell>
          <cell r="K184" t="str">
            <v>否</v>
          </cell>
        </row>
        <row r="185">
          <cell r="B185" t="str">
            <v>城口县2021年项目管理费</v>
          </cell>
          <cell r="C185" t="str">
            <v>项目管理费</v>
          </cell>
          <cell r="D185" t="str">
            <v>项目管理费</v>
          </cell>
          <cell r="E185" t="str">
            <v>巩固提升类项目</v>
          </cell>
          <cell r="F185" t="str">
            <v>5100001068334984</v>
          </cell>
          <cell r="G185" t="str">
            <v>主要用于项目前期设计、评审、招标、监理以及验收等与项目管理相关的支出。</v>
          </cell>
          <cell r="H185" t="str">
            <v>是</v>
          </cell>
          <cell r="I185" t="str">
            <v>否</v>
          </cell>
          <cell r="J185" t="str">
            <v>否</v>
          </cell>
          <cell r="K185" t="str">
            <v>否</v>
          </cell>
        </row>
        <row r="186">
          <cell r="B186" t="str">
            <v>城口县2021年项目管理费</v>
          </cell>
          <cell r="C186" t="str">
            <v>项目管理费</v>
          </cell>
          <cell r="D186" t="str">
            <v>项目管理费</v>
          </cell>
          <cell r="E186" t="str">
            <v>巩固提升类项目</v>
          </cell>
          <cell r="F186" t="str">
            <v>5100001068334984</v>
          </cell>
          <cell r="G186" t="str">
            <v>主要用于项目前期设计、评审、招标、监理以及验收等与项目管理相关的支出。</v>
          </cell>
          <cell r="H186" t="str">
            <v>是</v>
          </cell>
          <cell r="I186" t="str">
            <v>否</v>
          </cell>
          <cell r="J186" t="str">
            <v>否</v>
          </cell>
          <cell r="K186" t="str">
            <v>否</v>
          </cell>
        </row>
        <row r="187">
          <cell r="B187" t="str">
            <v>城口县2021年项目管理费</v>
          </cell>
          <cell r="C187" t="str">
            <v>项目管理费</v>
          </cell>
          <cell r="D187" t="str">
            <v>项目管理费</v>
          </cell>
          <cell r="E187" t="str">
            <v>巩固提升类项目</v>
          </cell>
          <cell r="F187" t="str">
            <v>5100001068334984</v>
          </cell>
          <cell r="G187" t="str">
            <v>主要用于项目前期设计、评审、招标、监理以及验收等与项目管理相关的支出。</v>
          </cell>
          <cell r="H187" t="str">
            <v>是</v>
          </cell>
          <cell r="I187" t="str">
            <v>否</v>
          </cell>
          <cell r="J187" t="str">
            <v>否</v>
          </cell>
          <cell r="K187" t="str">
            <v>否</v>
          </cell>
        </row>
        <row r="188">
          <cell r="B188" t="str">
            <v>城口县2021年项目管理费</v>
          </cell>
          <cell r="C188" t="str">
            <v>项目管理费</v>
          </cell>
          <cell r="D188" t="str">
            <v>项目管理费</v>
          </cell>
          <cell r="E188" t="str">
            <v>巩固提升类项目</v>
          </cell>
          <cell r="F188" t="str">
            <v>5100001068334984</v>
          </cell>
          <cell r="G188" t="str">
            <v>主要用于项目前期设计、评审、招标、监理以及验收等与项目管理相关的支出。</v>
          </cell>
          <cell r="H188" t="str">
            <v>是</v>
          </cell>
          <cell r="I188" t="str">
            <v>否</v>
          </cell>
          <cell r="J188" t="str">
            <v>否</v>
          </cell>
          <cell r="K188" t="str">
            <v>否</v>
          </cell>
        </row>
        <row r="189">
          <cell r="B189" t="str">
            <v>城口县2021年项目管理费</v>
          </cell>
          <cell r="C189" t="str">
            <v>项目管理费</v>
          </cell>
          <cell r="D189" t="str">
            <v>项目管理费</v>
          </cell>
          <cell r="E189" t="str">
            <v>巩固提升类项目</v>
          </cell>
          <cell r="F189" t="str">
            <v>5100001068334984</v>
          </cell>
          <cell r="G189" t="str">
            <v>主要用于项目前期设计、评审、招标、监理以及验收等与项目管理相关的支出。</v>
          </cell>
          <cell r="H189" t="str">
            <v>是</v>
          </cell>
          <cell r="I189" t="str">
            <v>否</v>
          </cell>
          <cell r="J189" t="str">
            <v>否</v>
          </cell>
          <cell r="K189" t="str">
            <v>否</v>
          </cell>
        </row>
        <row r="190">
          <cell r="B190" t="str">
            <v>城口县2021年项目管理费</v>
          </cell>
          <cell r="C190" t="str">
            <v>项目管理费</v>
          </cell>
          <cell r="D190" t="str">
            <v>项目管理费</v>
          </cell>
          <cell r="E190" t="str">
            <v>巩固提升类项目</v>
          </cell>
          <cell r="F190" t="str">
            <v>5100001068334984</v>
          </cell>
          <cell r="G190" t="str">
            <v>主要用于项目前期设计、评审、招标、监理以及验收等与项目管理相关的支出。</v>
          </cell>
          <cell r="H190" t="str">
            <v>是</v>
          </cell>
          <cell r="I190" t="str">
            <v>否</v>
          </cell>
          <cell r="J190" t="str">
            <v>否</v>
          </cell>
          <cell r="K190" t="str">
            <v>否</v>
          </cell>
        </row>
        <row r="191">
          <cell r="B191" t="str">
            <v>城口县2021年项目管理费</v>
          </cell>
          <cell r="C191" t="str">
            <v>项目管理费</v>
          </cell>
          <cell r="D191" t="str">
            <v>项目管理费</v>
          </cell>
          <cell r="E191" t="str">
            <v>巩固提升类项目</v>
          </cell>
          <cell r="F191" t="str">
            <v>5100001068334984</v>
          </cell>
          <cell r="G191" t="str">
            <v>主要用于项目前期设计、评审、招标、监理以及验收等与项目管理相关的支出。</v>
          </cell>
          <cell r="H191" t="str">
            <v>是</v>
          </cell>
          <cell r="I191" t="str">
            <v>否</v>
          </cell>
          <cell r="J191" t="str">
            <v>否</v>
          </cell>
          <cell r="K191" t="str">
            <v>否</v>
          </cell>
        </row>
        <row r="192">
          <cell r="B192" t="str">
            <v>城口县2021年项目管理费</v>
          </cell>
          <cell r="C192" t="str">
            <v>项目管理费</v>
          </cell>
          <cell r="D192" t="str">
            <v>项目管理费</v>
          </cell>
          <cell r="E192" t="str">
            <v>巩固提升类项目</v>
          </cell>
          <cell r="F192" t="str">
            <v>5100001068334984</v>
          </cell>
          <cell r="G192" t="str">
            <v>主要用于项目前期设计、评审、招标、监理以及验收等与项目管理相关的支出。</v>
          </cell>
          <cell r="H192" t="str">
            <v>是</v>
          </cell>
          <cell r="I192" t="str">
            <v>否</v>
          </cell>
          <cell r="J192" t="str">
            <v>否</v>
          </cell>
          <cell r="K192" t="str">
            <v>否</v>
          </cell>
        </row>
        <row r="193">
          <cell r="B193" t="str">
            <v>城口县2021年项目管理费</v>
          </cell>
          <cell r="C193" t="str">
            <v>项目管理费</v>
          </cell>
          <cell r="D193" t="str">
            <v>项目管理费</v>
          </cell>
          <cell r="E193" t="str">
            <v>巩固提升类项目</v>
          </cell>
          <cell r="F193" t="str">
            <v>5100001068334984</v>
          </cell>
          <cell r="G193" t="str">
            <v>主要用于项目前期设计、评审、招标、监理以及验收等与项目管理相关的支出。</v>
          </cell>
          <cell r="H193" t="str">
            <v>是</v>
          </cell>
          <cell r="I193" t="str">
            <v>否</v>
          </cell>
          <cell r="J193" t="str">
            <v>否</v>
          </cell>
          <cell r="K193" t="str">
            <v>否</v>
          </cell>
        </row>
        <row r="194">
          <cell r="B194" t="str">
            <v>城口县2021年项目管理费</v>
          </cell>
          <cell r="C194" t="str">
            <v>项目管理费</v>
          </cell>
          <cell r="D194" t="str">
            <v>项目管理费</v>
          </cell>
          <cell r="E194" t="str">
            <v>巩固提升类项目</v>
          </cell>
          <cell r="F194" t="str">
            <v>5100001068334984</v>
          </cell>
          <cell r="G194" t="str">
            <v>主要用于项目前期设计、评审、招标、监理以及验收等与项目管理相关的支出。</v>
          </cell>
          <cell r="H194" t="str">
            <v>是</v>
          </cell>
          <cell r="I194" t="str">
            <v>否</v>
          </cell>
          <cell r="J194" t="str">
            <v>否</v>
          </cell>
          <cell r="K194" t="str">
            <v>否</v>
          </cell>
        </row>
        <row r="195">
          <cell r="B195" t="str">
            <v>城口县2021年项目管理费</v>
          </cell>
          <cell r="C195" t="str">
            <v>项目管理费</v>
          </cell>
          <cell r="D195" t="str">
            <v>项目管理费</v>
          </cell>
          <cell r="E195" t="str">
            <v>巩固提升类项目</v>
          </cell>
          <cell r="F195" t="str">
            <v>5100001068334984</v>
          </cell>
          <cell r="G195" t="str">
            <v>主要用于项目前期设计、评审、招标、监理以及验收等与项目管理相关的支出。</v>
          </cell>
          <cell r="H195" t="str">
            <v>是</v>
          </cell>
          <cell r="I195" t="str">
            <v>否</v>
          </cell>
          <cell r="J195" t="str">
            <v>否</v>
          </cell>
          <cell r="K195" t="str">
            <v>否</v>
          </cell>
        </row>
        <row r="196">
          <cell r="B196" t="str">
            <v>城口县明通镇平安村人行桥项目</v>
          </cell>
          <cell r="C196" t="str">
            <v>村基础设施</v>
          </cell>
          <cell r="D196" t="str">
            <v>其他</v>
          </cell>
          <cell r="E196" t="str">
            <v>巩固提升类项目</v>
          </cell>
          <cell r="F196" t="str">
            <v>5100000988341548</v>
          </cell>
          <cell r="G196" t="str">
            <v>灾后重建人行桥1座。以实际设计为准。</v>
          </cell>
          <cell r="H196" t="str">
            <v>是</v>
          </cell>
          <cell r="I196" t="str">
            <v>否</v>
          </cell>
          <cell r="J196" t="str">
            <v>否</v>
          </cell>
          <cell r="K196" t="str">
            <v>否</v>
          </cell>
        </row>
        <row r="197">
          <cell r="B197" t="str">
            <v>城口县治平乡岩湾村桥梁建设项目</v>
          </cell>
          <cell r="C197" t="str">
            <v>村基础设施</v>
          </cell>
          <cell r="D197" t="str">
            <v>其他</v>
          </cell>
          <cell r="E197" t="str">
            <v>巩固提升类项目</v>
          </cell>
          <cell r="F197" t="str">
            <v>5100000988346740</v>
          </cell>
          <cell r="G197" t="str">
            <v>灾后重建桥梁1座，以实际设计为准。</v>
          </cell>
          <cell r="H197" t="str">
            <v>否</v>
          </cell>
          <cell r="I197" t="str">
            <v>否</v>
          </cell>
          <cell r="J197" t="str">
            <v>否</v>
          </cell>
          <cell r="K197" t="str">
            <v>否</v>
          </cell>
        </row>
        <row r="198">
          <cell r="B198" t="str">
            <v>城口县2021年东安镇仁河社区人行便桥项目</v>
          </cell>
          <cell r="C198" t="str">
            <v>村基础设施</v>
          </cell>
          <cell r="D198" t="str">
            <v>其他</v>
          </cell>
          <cell r="E198" t="str">
            <v>巩固提升类项目</v>
          </cell>
          <cell r="F198" t="str">
            <v>5100000996308806</v>
          </cell>
          <cell r="G198" t="str">
            <v>在东安镇仁河社区观音岩、锣圈岩新建长15米、宽1米人行便桥2座。</v>
          </cell>
          <cell r="H198" t="str">
            <v>是</v>
          </cell>
          <cell r="I198" t="str">
            <v>否</v>
          </cell>
          <cell r="J198" t="str">
            <v>否</v>
          </cell>
          <cell r="K198" t="str">
            <v>否</v>
          </cell>
        </row>
        <row r="199">
          <cell r="B199" t="str">
            <v>城口县2021年高观镇施礼村核桃深加工基地配套基础设施项目</v>
          </cell>
          <cell r="C199" t="str">
            <v>村基础设施</v>
          </cell>
          <cell r="D199" t="str">
            <v>产业路</v>
          </cell>
          <cell r="E199" t="str">
            <v>巩固提升类项目</v>
          </cell>
          <cell r="F199" t="str">
            <v>5100001053522988</v>
          </cell>
          <cell r="G199" t="str">
            <v>施礼村核桃深加工产业步道1km。以实际设计为准。</v>
          </cell>
          <cell r="H199" t="str">
            <v>是</v>
          </cell>
          <cell r="I199" t="str">
            <v>否</v>
          </cell>
          <cell r="J199" t="str">
            <v>否</v>
          </cell>
          <cell r="K199" t="str">
            <v>否</v>
          </cell>
        </row>
        <row r="200">
          <cell r="B200" t="str">
            <v>城口县2021年明中乡中药材产业振兴项目</v>
          </cell>
          <cell r="C200" t="str">
            <v>产业项目</v>
          </cell>
          <cell r="D200" t="str">
            <v>种植养殖加工服务</v>
          </cell>
          <cell r="E200" t="str">
            <v>巩固提升类项目</v>
          </cell>
          <cell r="F200" t="str">
            <v>5100000994525374</v>
          </cell>
          <cell r="G200" t="str">
            <v>发展独活、贝母等中药材5000余亩。</v>
          </cell>
          <cell r="H200" t="str">
            <v>是</v>
          </cell>
          <cell r="I200" t="str">
            <v>是</v>
          </cell>
          <cell r="J200" t="str">
            <v>是</v>
          </cell>
          <cell r="K200" t="str">
            <v>是</v>
          </cell>
        </row>
        <row r="201">
          <cell r="B201" t="str">
            <v>城口县2021年修齐镇中药材种植基地建设项目</v>
          </cell>
          <cell r="C201" t="str">
            <v>产业项目</v>
          </cell>
          <cell r="D201" t="str">
            <v>种植养殖加工服务</v>
          </cell>
          <cell r="E201" t="str">
            <v>巩固提升类项目</v>
          </cell>
          <cell r="F201" t="str">
            <v>5100000994776502</v>
          </cell>
          <cell r="G201" t="str">
            <v>修齐镇中药材百部种植100亩，连翘种植300亩，大黄种植100亩</v>
          </cell>
          <cell r="H201" t="str">
            <v>是</v>
          </cell>
          <cell r="I201" t="str">
            <v>是</v>
          </cell>
          <cell r="J201" t="str">
            <v>是</v>
          </cell>
          <cell r="K201" t="str">
            <v>是</v>
          </cell>
        </row>
        <row r="202">
          <cell r="B202" t="str">
            <v>城口县2021年双河乡中药材产业提升示范基地项目</v>
          </cell>
          <cell r="C202" t="str">
            <v>产业项目</v>
          </cell>
          <cell r="D202" t="str">
            <v>种植养殖加工服务</v>
          </cell>
          <cell r="E202" t="str">
            <v>巩固提升类项目</v>
          </cell>
          <cell r="F202" t="str">
            <v>5100000994511532</v>
          </cell>
          <cell r="G202" t="str">
            <v>在全乡范围内种植中药材1500亩。</v>
          </cell>
          <cell r="H202" t="str">
            <v>是</v>
          </cell>
          <cell r="I202" t="str">
            <v>是</v>
          </cell>
          <cell r="J202" t="str">
            <v>是</v>
          </cell>
          <cell r="K202" t="str">
            <v>是</v>
          </cell>
        </row>
        <row r="203">
          <cell r="B203" t="str">
            <v>城口县2021年巴山镇中药材示范项目</v>
          </cell>
          <cell r="C203" t="str">
            <v>产业项目</v>
          </cell>
          <cell r="D203" t="str">
            <v>种植养殖加工服务</v>
          </cell>
          <cell r="E203" t="str">
            <v>巩固提升类项目</v>
          </cell>
          <cell r="F203" t="str">
            <v>5100001005187749</v>
          </cell>
          <cell r="G203" t="str">
            <v>发展独活、大黄、黄柏、天麻等中药材种植780亩，对发展中药材的种殖大户、家庭农场、农民合作社等经营主体实行奖补。</v>
          </cell>
          <cell r="H203" t="str">
            <v>是</v>
          </cell>
          <cell r="I203" t="str">
            <v>是</v>
          </cell>
          <cell r="J203" t="str">
            <v>是</v>
          </cell>
          <cell r="K203" t="str">
            <v>是</v>
          </cell>
        </row>
        <row r="204">
          <cell r="B204" t="str">
            <v>城口县2021年治平乡中药材产业提升示范基地项目</v>
          </cell>
          <cell r="C204" t="str">
            <v>产业项目</v>
          </cell>
          <cell r="D204" t="str">
            <v>种植养殖加工服务</v>
          </cell>
          <cell r="E204" t="str">
            <v>巩固提升类项目</v>
          </cell>
          <cell r="F204" t="str">
            <v>5100000994378639</v>
          </cell>
          <cell r="G204" t="str">
            <v>发展独活、云木香、天麻、连翘、川牛膝等中药材2000亩，建设种苗基地2个。</v>
          </cell>
          <cell r="H204" t="str">
            <v>是</v>
          </cell>
          <cell r="I204" t="str">
            <v>是</v>
          </cell>
          <cell r="J204" t="str">
            <v>是</v>
          </cell>
          <cell r="K204" t="str">
            <v>是</v>
          </cell>
        </row>
        <row r="205">
          <cell r="B205" t="str">
            <v>城口县2021年明通镇金六村大黄种植基地</v>
          </cell>
          <cell r="C205" t="str">
            <v>产业项目</v>
          </cell>
          <cell r="D205" t="str">
            <v>种植养殖加工服务</v>
          </cell>
          <cell r="E205" t="str">
            <v>巩固提升类项目</v>
          </cell>
          <cell r="F205" t="str">
            <v>5100000994503917</v>
          </cell>
          <cell r="G205" t="str">
            <v>改建原有基地100亩，扩建100亩。</v>
          </cell>
          <cell r="H205" t="str">
            <v>是</v>
          </cell>
          <cell r="I205" t="str">
            <v>是</v>
          </cell>
          <cell r="J205" t="str">
            <v>是</v>
          </cell>
          <cell r="K205" t="str">
            <v>是</v>
          </cell>
        </row>
        <row r="206">
          <cell r="B206" t="str">
            <v>城口县2021年周溪乡中药材产业提升示范基地项目</v>
          </cell>
          <cell r="C206" t="str">
            <v>产业项目</v>
          </cell>
          <cell r="D206" t="str">
            <v>种植养殖加工服务</v>
          </cell>
          <cell r="E206" t="str">
            <v>巩固提升类项目</v>
          </cell>
          <cell r="F206" t="str">
            <v>5100000994518016</v>
          </cell>
          <cell r="G206" t="str">
            <v>规范化种植道地中药材独活1500亩，建设年出圃销售达300万株的中药材种苗基地1个。</v>
          </cell>
          <cell r="H206" t="str">
            <v>是</v>
          </cell>
          <cell r="I206" t="str">
            <v>是</v>
          </cell>
          <cell r="J206" t="str">
            <v>是</v>
          </cell>
          <cell r="K206" t="str">
            <v>是</v>
          </cell>
        </row>
        <row r="207">
          <cell r="B207" t="str">
            <v>城口县2021年龙田乡中药材产业发展(独活、连翘）项目建设</v>
          </cell>
          <cell r="C207" t="str">
            <v>产业项目</v>
          </cell>
          <cell r="D207" t="str">
            <v>种植养殖加工服务</v>
          </cell>
          <cell r="E207" t="str">
            <v>巩固提升类项目</v>
          </cell>
          <cell r="F207" t="str">
            <v>5100000971811110</v>
          </cell>
          <cell r="G207" t="str">
            <v>龙田乡中药材产业发展独活550亩，连翘1000亩</v>
          </cell>
          <cell r="H207" t="str">
            <v>是</v>
          </cell>
          <cell r="I207" t="str">
            <v>是</v>
          </cell>
          <cell r="J207" t="str">
            <v>是</v>
          </cell>
          <cell r="K207" t="str">
            <v>是</v>
          </cell>
        </row>
        <row r="208">
          <cell r="B208" t="str">
            <v>城口县2021年葛城街道中药材产业提升示范基地</v>
          </cell>
          <cell r="C208" t="str">
            <v>产业项目</v>
          </cell>
          <cell r="D208" t="str">
            <v>种植养殖加工服务</v>
          </cell>
          <cell r="E208" t="str">
            <v>巩固提升类项目</v>
          </cell>
          <cell r="F208" t="str">
            <v>5100000994363748</v>
          </cell>
          <cell r="G208" t="str">
            <v>新建中药材产业规范化基地500亩、辐射带动2家家庭农场、20户中药材种植大户，种植中药材2000亩。种植独活、大黄、天麻等品种</v>
          </cell>
          <cell r="H208" t="str">
            <v>是</v>
          </cell>
          <cell r="I208" t="str">
            <v>是</v>
          </cell>
          <cell r="J208" t="str">
            <v>是</v>
          </cell>
          <cell r="K208" t="str">
            <v>是</v>
          </cell>
        </row>
        <row r="209">
          <cell r="B209" t="str">
            <v>城口县2021年沿河乡中药材产业提升示范基地项目</v>
          </cell>
          <cell r="C209" t="str">
            <v>产业项目</v>
          </cell>
          <cell r="D209" t="str">
            <v>种植养殖加工服务</v>
          </cell>
          <cell r="E209" t="str">
            <v>巩固提升类项目</v>
          </cell>
          <cell r="F209" t="str">
            <v>5100000994768605</v>
          </cell>
          <cell r="G209" t="str">
            <v>依托沿河乡的地域特色，发展中药材910亩</v>
          </cell>
          <cell r="H209" t="str">
            <v>是</v>
          </cell>
          <cell r="I209" t="str">
            <v>是</v>
          </cell>
          <cell r="J209" t="str">
            <v>是</v>
          </cell>
          <cell r="K209" t="str">
            <v>是</v>
          </cell>
        </row>
        <row r="210">
          <cell r="B210" t="str">
            <v>城口县2021年厚坪乡中药材产业提升示范基地项目</v>
          </cell>
          <cell r="C210" t="str">
            <v>产业项目</v>
          </cell>
          <cell r="D210" t="str">
            <v>种植养殖加工服务</v>
          </cell>
          <cell r="E210" t="str">
            <v>巩固提升类项目</v>
          </cell>
          <cell r="F210" t="str">
            <v>5100000994676301</v>
          </cell>
          <cell r="G210" t="str">
            <v>由家庭农场和5个专业合作社规模种植独活3550亩，按照种植环节每亩补助600元的标准进行补助，种植云木香950亩，按照种植环节每亩补助300元的标准进行补助。</v>
          </cell>
          <cell r="H210" t="str">
            <v>是</v>
          </cell>
          <cell r="I210" t="str">
            <v>是</v>
          </cell>
          <cell r="J210" t="str">
            <v>是</v>
          </cell>
          <cell r="K210" t="str">
            <v>是</v>
          </cell>
        </row>
        <row r="211">
          <cell r="B211" t="str">
            <v>城口县2021年坪坝镇聚马议学前进三湾中药材产业提升基地</v>
          </cell>
          <cell r="C211" t="str">
            <v>产业项目</v>
          </cell>
          <cell r="D211" t="str">
            <v>种植养殖加工服务</v>
          </cell>
          <cell r="E211" t="str">
            <v>巩固提升类项目</v>
          </cell>
          <cell r="F211" t="str">
            <v>5100000971846151</v>
          </cell>
          <cell r="G211" t="str">
            <v>种植大黄：300亩，杜仲500亩，连翘300亩，</v>
          </cell>
          <cell r="H211" t="str">
            <v>是</v>
          </cell>
          <cell r="I211" t="str">
            <v>是</v>
          </cell>
          <cell r="J211" t="str">
            <v>是</v>
          </cell>
          <cell r="K211" t="str">
            <v>是</v>
          </cell>
        </row>
        <row r="212">
          <cell r="B212" t="str">
            <v>城口县2021年高燕镇中药材产业提升基地</v>
          </cell>
          <cell r="C212" t="str">
            <v>产业项目</v>
          </cell>
          <cell r="D212" t="str">
            <v>种植养殖加工服务</v>
          </cell>
          <cell r="E212" t="str">
            <v>巩固提升类项目</v>
          </cell>
          <cell r="F212" t="str">
            <v>5100000994521591</v>
          </cell>
          <cell r="G212" t="str">
            <v>建设大黄基地325亩、河岸天麻基地100亩、长田独活、川乌基地360亩、长田川牛膝135亩。</v>
          </cell>
          <cell r="H212" t="str">
            <v>是</v>
          </cell>
          <cell r="I212" t="str">
            <v>是</v>
          </cell>
          <cell r="J212" t="str">
            <v>是</v>
          </cell>
          <cell r="K212" t="str">
            <v>是</v>
          </cell>
        </row>
        <row r="213">
          <cell r="B213" t="str">
            <v>城口县2021年河鱼乡中药材产业提升示范基地项目</v>
          </cell>
          <cell r="C213" t="str">
            <v>产业项目</v>
          </cell>
          <cell r="D213" t="str">
            <v>种植养殖加工服务</v>
          </cell>
          <cell r="E213" t="str">
            <v>巩固提升类项目</v>
          </cell>
          <cell r="F213" t="str">
            <v>5100000994497682</v>
          </cell>
          <cell r="G213" t="str">
            <v>一是在河鱼社区5、6、7社连片种植独活400亩，集体经济组织+专业合作社+公司（天宝药业）+农户的“联营”模式，按照补助标准予以奖补。二是在畜牧村发展云木香、独活各250亩，集体经济组织+专业合作社+公司（天宝药业）+农户的“联营”模式，按照补助标准予以奖补。四是在高洪村发展川牛膝100亩、在平溪村发展独活100亩，在大店村发展独活320亩，集体经济组织+专业合作社+公司（天宝药业）+农户的“联营”模式，按照补助标准予以奖补，调动群众发展积极性。</v>
          </cell>
          <cell r="H213" t="str">
            <v>是</v>
          </cell>
          <cell r="I213" t="str">
            <v>是</v>
          </cell>
          <cell r="J213" t="str">
            <v>是</v>
          </cell>
          <cell r="K213" t="str">
            <v>是</v>
          </cell>
        </row>
        <row r="214">
          <cell r="B214" t="str">
            <v>城口县2021年高楠镇中药材产业发展(独活）项目建设</v>
          </cell>
          <cell r="C214" t="str">
            <v>产业项目</v>
          </cell>
          <cell r="D214" t="str">
            <v>种植养殖加工服务</v>
          </cell>
          <cell r="E214" t="str">
            <v>巩固提升类项目</v>
          </cell>
          <cell r="F214" t="str">
            <v>5100000971883698</v>
          </cell>
          <cell r="G214" t="str">
            <v>高楠镇中药材产业发展独活200亩，基地一个</v>
          </cell>
          <cell r="H214" t="str">
            <v>是</v>
          </cell>
          <cell r="I214" t="str">
            <v>是</v>
          </cell>
          <cell r="J214" t="str">
            <v>是</v>
          </cell>
          <cell r="K214" t="str">
            <v>是</v>
          </cell>
        </row>
        <row r="215">
          <cell r="B215" t="str">
            <v>城口县2021年北屏乡中药材产业提升示范基地项目</v>
          </cell>
          <cell r="C215" t="str">
            <v>产业项目</v>
          </cell>
          <cell r="D215" t="str">
            <v>种植养殖加工服务</v>
          </cell>
          <cell r="E215" t="str">
            <v>巩固提升类项目</v>
          </cell>
          <cell r="F215" t="str">
            <v>5100000994485447</v>
          </cell>
          <cell r="G215" t="str">
            <v>发展川乌、大黄、云木香等中药材种植520亩。全乡有愿意发展中药材产业的农户种植独活、川乌、大黄、川牛膝、玄参、云木香独、天麻蜜环菌、萌发菌并达到一定规模的给予适当的补助。</v>
          </cell>
          <cell r="H215" t="str">
            <v>是</v>
          </cell>
          <cell r="I215" t="str">
            <v>是</v>
          </cell>
          <cell r="J215" t="str">
            <v>是</v>
          </cell>
          <cell r="K215" t="str">
            <v>是</v>
          </cell>
        </row>
        <row r="216">
          <cell r="B216" t="str">
            <v>城口县2021年东安镇中药材种植基地建设项目</v>
          </cell>
          <cell r="C216" t="str">
            <v>产业项目</v>
          </cell>
          <cell r="D216" t="str">
            <v>种植养殖加工服务</v>
          </cell>
          <cell r="E216" t="str">
            <v>巩固提升类项目</v>
          </cell>
          <cell r="F216" t="str">
            <v>5100000994541149</v>
          </cell>
          <cell r="G216" t="str">
            <v>东安镇中药材种植2767.5亩（其中独活933亩；川乌10亩；大黄52亩；川牛膝10亩；玄参896亩；云木香268亩；黄柏、杜仲、厚朴540亩；天麻58.5亩)</v>
          </cell>
          <cell r="H216" t="str">
            <v>是</v>
          </cell>
          <cell r="I216" t="str">
            <v>是</v>
          </cell>
          <cell r="J216" t="str">
            <v>是</v>
          </cell>
          <cell r="K216" t="str">
            <v>是</v>
          </cell>
        </row>
        <row r="217">
          <cell r="B217" t="str">
            <v>城口县2021年高观镇东红村、茨竹村、施礼村中药材种植项目</v>
          </cell>
          <cell r="C217" t="str">
            <v>产业项目</v>
          </cell>
          <cell r="D217" t="str">
            <v>种植养殖加工服务</v>
          </cell>
          <cell r="E217" t="str">
            <v>巩固提升类项目</v>
          </cell>
          <cell r="F217" t="str">
            <v>5100000994593634</v>
          </cell>
          <cell r="G217" t="str">
            <v>东红村种植独活400亩、云木香100亩，茨竹村种植大黄200亩、独活和大黄种苗生产200万株，施礼村引进种植浙贝母100亩。</v>
          </cell>
          <cell r="H217" t="str">
            <v>是</v>
          </cell>
          <cell r="I217" t="str">
            <v>是</v>
          </cell>
          <cell r="J217" t="str">
            <v>是</v>
          </cell>
          <cell r="K217" t="str">
            <v>是</v>
          </cell>
        </row>
        <row r="218">
          <cell r="B218" t="str">
            <v>城口县2021年庙坝镇中药材产业提升示范基地</v>
          </cell>
          <cell r="C218" t="str">
            <v>产业项目</v>
          </cell>
          <cell r="D218" t="str">
            <v>种植养殖加工服务</v>
          </cell>
          <cell r="E218" t="str">
            <v>巩固提升类项目</v>
          </cell>
          <cell r="F218" t="str">
            <v>5100000994641369</v>
          </cell>
          <cell r="G218" t="str">
            <v>发展中药材独活、大黄、玄参、云木香种植1100亩，建设育苗基地350亩。</v>
          </cell>
          <cell r="H218" t="str">
            <v>是</v>
          </cell>
          <cell r="I218" t="str">
            <v>是</v>
          </cell>
          <cell r="J218" t="str">
            <v>是</v>
          </cell>
          <cell r="K218" t="str">
            <v>是</v>
          </cell>
        </row>
        <row r="219">
          <cell r="B219" t="str">
            <v>城口县2021年咸宜镇中药材产业提升基地项目</v>
          </cell>
          <cell r="C219" t="str">
            <v>产业项目</v>
          </cell>
          <cell r="D219" t="str">
            <v>种植养殖加工服务</v>
          </cell>
          <cell r="E219" t="str">
            <v>巩固提升类项目</v>
          </cell>
          <cell r="F219" t="str">
            <v>5100001005531284</v>
          </cell>
          <cell r="G219" t="str">
            <v>发展独活745亩,大黄322亩,川牛膝265亩，玄参220亩，云木香671亩，川乌100亩,连翘693亩、厚朴等药材306亩，天麻200亩，创建示范基地1个。</v>
          </cell>
          <cell r="H219" t="str">
            <v>是</v>
          </cell>
          <cell r="I219" t="str">
            <v>是</v>
          </cell>
          <cell r="J219" t="str">
            <v>是</v>
          </cell>
          <cell r="K219" t="str">
            <v>是</v>
          </cell>
        </row>
        <row r="220">
          <cell r="B220" t="str">
            <v>城口县2021年左岚乡中药材种植项目</v>
          </cell>
          <cell r="C220" t="str">
            <v>产业项目</v>
          </cell>
          <cell r="D220" t="str">
            <v>种植养殖加工服务</v>
          </cell>
          <cell r="E220" t="str">
            <v>巩固提升类项目</v>
          </cell>
          <cell r="F220" t="str">
            <v>5100000971810328</v>
          </cell>
          <cell r="G220" t="str">
            <v>在全乡鼓励发展中药材云木香200亩、玄参650亩、连翘200亩，按照一定的补助标准对验收合格的农户进行奖补</v>
          </cell>
          <cell r="H220" t="str">
            <v>是</v>
          </cell>
          <cell r="I220" t="str">
            <v>是</v>
          </cell>
          <cell r="J220" t="str">
            <v>是</v>
          </cell>
          <cell r="K220" t="str">
            <v>是</v>
          </cell>
        </row>
        <row r="221">
          <cell r="B221" t="str">
            <v>城口县2021年蓼子乡中药材产业提升示范基地项目</v>
          </cell>
          <cell r="C221" t="str">
            <v>产业项目</v>
          </cell>
          <cell r="D221" t="str">
            <v>种植养殖加工服务</v>
          </cell>
          <cell r="E221" t="str">
            <v>巩固提升类项目</v>
          </cell>
          <cell r="F221" t="str">
            <v>5100000994654919</v>
          </cell>
          <cell r="G221" t="str">
            <v>种植独活面积约1000亩，种植云木香300亩。新育苗独活600万株。</v>
          </cell>
          <cell r="H221" t="str">
            <v>是</v>
          </cell>
          <cell r="I221" t="str">
            <v>是</v>
          </cell>
          <cell r="J221" t="str">
            <v>是</v>
          </cell>
          <cell r="K221" t="str">
            <v>是</v>
          </cell>
        </row>
        <row r="222">
          <cell r="B222" t="str">
            <v>鸡鸣乡中药材基地产业提升项目</v>
          </cell>
          <cell r="C222" t="str">
            <v>产业项目</v>
          </cell>
          <cell r="D222" t="str">
            <v>种植养殖加工服务</v>
          </cell>
          <cell r="E222" t="str">
            <v>巩固提升类项目</v>
          </cell>
          <cell r="F222" t="str">
            <v>5100000995030517</v>
          </cell>
          <cell r="G222" t="str">
            <v>规范化种植道地中药材云木香4000亩，天麻50亩。</v>
          </cell>
          <cell r="H222" t="str">
            <v>是</v>
          </cell>
          <cell r="I222" t="str">
            <v>是</v>
          </cell>
          <cell r="J222" t="str">
            <v>是</v>
          </cell>
          <cell r="K222" t="str">
            <v>是</v>
          </cell>
        </row>
        <row r="223">
          <cell r="B223" t="str">
            <v>城口县2021年修齐镇家园村核桃干果示范园技术改良建设项目</v>
          </cell>
          <cell r="C223" t="str">
            <v>产业项目</v>
          </cell>
          <cell r="D223" t="str">
            <v>种植养殖加工服务</v>
          </cell>
          <cell r="E223" t="str">
            <v>巩固提升类项目</v>
          </cell>
          <cell r="F223" t="str">
            <v>5100000971873254</v>
          </cell>
          <cell r="G223" t="str">
            <v>改良、补植补摘核桃干果示范园800。</v>
          </cell>
          <cell r="H223" t="str">
            <v>是</v>
          </cell>
          <cell r="I223" t="str">
            <v>是</v>
          </cell>
          <cell r="J223" t="str">
            <v>是</v>
          </cell>
          <cell r="K223" t="str">
            <v>是</v>
          </cell>
        </row>
        <row r="224">
          <cell r="B224" t="str">
            <v>城口县2021年高观镇核桃高标准示范园建设项目</v>
          </cell>
          <cell r="C224" t="str">
            <v>产业项目</v>
          </cell>
          <cell r="D224" t="str">
            <v>种植养殖加工服务</v>
          </cell>
          <cell r="E224" t="str">
            <v>巩固提升类项目</v>
          </cell>
          <cell r="F224" t="str">
            <v>5100000988340019</v>
          </cell>
          <cell r="G224" t="str">
            <v>在蒲池村五组（蛋鸡场后面至大菜园子公路沿线）新建核桃高标准示范园200亩，高观村一组、二组（包家梁和汪家湾等公路沿线）新建核桃高标准示范园100亩和茨竹村新建核桃高标准示范园60亩，施礼村新建核桃高产示范园20亩。</v>
          </cell>
          <cell r="H224" t="str">
            <v>是</v>
          </cell>
          <cell r="I224" t="str">
            <v>是</v>
          </cell>
          <cell r="J224" t="str">
            <v>是</v>
          </cell>
          <cell r="K224" t="str">
            <v>是</v>
          </cell>
        </row>
        <row r="225">
          <cell r="B225" t="str">
            <v>城口县2021年高观镇金家坝核桃示范园提档升级项目</v>
          </cell>
          <cell r="C225" t="str">
            <v>产业项目</v>
          </cell>
          <cell r="D225" t="str">
            <v>种植养殖加工服务</v>
          </cell>
          <cell r="E225" t="str">
            <v>巩固提升类项目</v>
          </cell>
          <cell r="F225" t="str">
            <v>5100000994597189</v>
          </cell>
          <cell r="G225" t="str">
            <v>对金家坝200亩核桃示范园提档升级，按100元/亩标准清林清杂、按300元/株标准实施老资源复壮200株、按75元/株标准补植补栽核桃树5000株</v>
          </cell>
          <cell r="H225" t="str">
            <v>是</v>
          </cell>
          <cell r="I225" t="str">
            <v>是</v>
          </cell>
          <cell r="J225" t="str">
            <v>是</v>
          </cell>
          <cell r="K225" t="str">
            <v>是</v>
          </cell>
        </row>
        <row r="226">
          <cell r="B226" t="str">
            <v>城口县2021年巴山镇元坝村核桃改良产业扶贫基地</v>
          </cell>
          <cell r="C226" t="str">
            <v>产业项目</v>
          </cell>
          <cell r="D226" t="str">
            <v>种植养殖加工服务</v>
          </cell>
          <cell r="E226" t="str">
            <v>巩固提升类项目</v>
          </cell>
          <cell r="F226" t="str">
            <v>5100000971924007</v>
          </cell>
          <cell r="G226" t="str">
            <v>200亩核桃树高枝嫁接并改良，提高核桃产量</v>
          </cell>
          <cell r="H226" t="str">
            <v>是</v>
          </cell>
          <cell r="I226" t="str">
            <v>是</v>
          </cell>
          <cell r="J226" t="str">
            <v>是</v>
          </cell>
          <cell r="K226" t="str">
            <v>是</v>
          </cell>
        </row>
        <row r="227">
          <cell r="B227" t="str">
            <v>城口县2021年东安镇朝阳村农文旅融合发展项目</v>
          </cell>
          <cell r="C227" t="str">
            <v>产业项目</v>
          </cell>
          <cell r="D227" t="str">
            <v>种植养殖加工服务</v>
          </cell>
          <cell r="E227" t="str">
            <v>巩固提升类项目</v>
          </cell>
          <cell r="F227" t="str">
            <v>5100000971910320</v>
          </cell>
          <cell r="G227" t="str">
            <v>1.在全村实施高山梨树种植，栽植3年苗，规模为150亩，每亩40株，共计8000株，覆盖4个社。2.配套建设生产步道2公里等。</v>
          </cell>
          <cell r="H227" t="str">
            <v>是</v>
          </cell>
          <cell r="I227" t="str">
            <v>是</v>
          </cell>
          <cell r="J227" t="str">
            <v>是</v>
          </cell>
          <cell r="K227" t="str">
            <v>是</v>
          </cell>
        </row>
        <row r="228">
          <cell r="B228" t="str">
            <v>城口县2021年明中乡核桃林技术改造项目</v>
          </cell>
          <cell r="C228" t="str">
            <v>产业项目</v>
          </cell>
          <cell r="D228" t="str">
            <v>种植养殖加工服务</v>
          </cell>
          <cell r="E228" t="str">
            <v>巩固提升类项目</v>
          </cell>
          <cell r="F228" t="str">
            <v>5100000994662794</v>
          </cell>
          <cell r="G228" t="str">
            <v>对明中乡金池村、双利村、木瓜村、柳家村环山公路沿线地区进行500亩核桃林技术改造</v>
          </cell>
          <cell r="H228" t="str">
            <v>是</v>
          </cell>
          <cell r="I228" t="str">
            <v>否</v>
          </cell>
          <cell r="J228" t="str">
            <v>否</v>
          </cell>
          <cell r="K228" t="str">
            <v>是</v>
          </cell>
        </row>
        <row r="229">
          <cell r="B229" t="str">
            <v>城口县2021年蓼子乡穴沱、新开、骑龙村核桃技改项目</v>
          </cell>
          <cell r="C229" t="str">
            <v>产业项目</v>
          </cell>
          <cell r="D229" t="str">
            <v>种植养殖加工服务</v>
          </cell>
          <cell r="E229" t="str">
            <v>巩固提升类项目</v>
          </cell>
          <cell r="F229" t="str">
            <v>5100000988342279</v>
          </cell>
          <cell r="G229" t="str">
            <v>实施核桃技改约350亩，约7000株。</v>
          </cell>
          <cell r="H229" t="str">
            <v>是</v>
          </cell>
          <cell r="I229" t="str">
            <v>否</v>
          </cell>
          <cell r="J229" t="str">
            <v>否</v>
          </cell>
          <cell r="K229" t="str">
            <v>是</v>
          </cell>
        </row>
        <row r="230">
          <cell r="B230" t="str">
            <v>城口县2021年周溪乡龙丰村核桃低效林改造项目</v>
          </cell>
          <cell r="C230" t="str">
            <v>产业项目</v>
          </cell>
          <cell r="D230" t="str">
            <v>种植养殖加工服务</v>
          </cell>
          <cell r="E230" t="str">
            <v>巩固提升类项目</v>
          </cell>
          <cell r="F230" t="str">
            <v>5100000971813553</v>
          </cell>
          <cell r="G230" t="str">
            <v>龙丰村核桃600亩实施低效林改造</v>
          </cell>
          <cell r="H230" t="str">
            <v>是</v>
          </cell>
          <cell r="I230" t="str">
            <v>否</v>
          </cell>
          <cell r="J230" t="str">
            <v>否</v>
          </cell>
          <cell r="K230" t="str">
            <v>是</v>
          </cell>
        </row>
        <row r="231">
          <cell r="B231" t="str">
            <v>城口县2021年核桃病虫害统防统治</v>
          </cell>
          <cell r="C231" t="str">
            <v>产业项目</v>
          </cell>
          <cell r="D231" t="str">
            <v>种植养殖加工服务</v>
          </cell>
          <cell r="E231" t="str">
            <v>巩固提升类项目</v>
          </cell>
          <cell r="F231" t="str">
            <v>5100000971806903</v>
          </cell>
          <cell r="G231" t="str">
            <v>在高观镇、厚坪乡、明中乡等乡镇实施核桃病虫害统防统治面积1.7万亩。</v>
          </cell>
          <cell r="H231" t="str">
            <v>是</v>
          </cell>
          <cell r="I231" t="str">
            <v>否</v>
          </cell>
          <cell r="J231" t="str">
            <v>否</v>
          </cell>
          <cell r="K231" t="str">
            <v>否</v>
          </cell>
        </row>
        <row r="232">
          <cell r="B232" t="str">
            <v>城口县2021年珍稀特色中药资源圃与道地中药材优良种源基地项目</v>
          </cell>
          <cell r="C232" t="str">
            <v>产业项目</v>
          </cell>
          <cell r="D232" t="str">
            <v>种植养殖加工服务</v>
          </cell>
          <cell r="E232" t="str">
            <v>巩固提升类项目</v>
          </cell>
          <cell r="F232" t="str">
            <v>5100000971813454</v>
          </cell>
          <cell r="G232" t="str">
            <v>1.城口县珍稀名贵特色中药种质资源研究与保存圃20亩建设；2.城口县道地、大宗中药材品种优良种源及良种选育研究与基地建设100亩；3.中药材优良种苗良种繁育技术研究与良繁基地50亩；</v>
          </cell>
          <cell r="H232" t="str">
            <v>是</v>
          </cell>
          <cell r="I232" t="str">
            <v>是</v>
          </cell>
          <cell r="J232" t="str">
            <v>是</v>
          </cell>
          <cell r="K232" t="str">
            <v>是</v>
          </cell>
        </row>
        <row r="233">
          <cell r="B233" t="str">
            <v>城口县2021年中药材初加工阳光晒棚建设项目</v>
          </cell>
          <cell r="C233" t="str">
            <v>产业项目</v>
          </cell>
          <cell r="D233" t="str">
            <v>种植养殖加工服务</v>
          </cell>
          <cell r="E233" t="str">
            <v>巩固提升类项目</v>
          </cell>
          <cell r="F233" t="str">
            <v>5100000971896602</v>
          </cell>
          <cell r="G233" t="str">
            <v>建设肩高3米，顶高4.8米，长100.1米，宽41.2米的阳光晒棚一栋，设有外遮阳建设面积1958.8平方米，无外遮阳建设面积2165.3平方米，总面积4124.1平方米。</v>
          </cell>
          <cell r="H233" t="str">
            <v>是</v>
          </cell>
          <cell r="I233" t="str">
            <v>否</v>
          </cell>
          <cell r="J233" t="str">
            <v>否</v>
          </cell>
          <cell r="K233" t="str">
            <v>否</v>
          </cell>
        </row>
        <row r="234">
          <cell r="B234" t="str">
            <v>城口县2021年生态护林员公益性岗位</v>
          </cell>
          <cell r="C234" t="str">
            <v>产业项目</v>
          </cell>
          <cell r="D234" t="str">
            <v>生态扶贫项目</v>
          </cell>
          <cell r="E234" t="str">
            <v>巩固提升类项目</v>
          </cell>
          <cell r="F234" t="str">
            <v>5100000971902311</v>
          </cell>
          <cell r="G234" t="str">
            <v>用于选用脱贫人口、边缘易致贫人口生态护林员公益性岗位。</v>
          </cell>
          <cell r="H234" t="str">
            <v>是</v>
          </cell>
          <cell r="I234" t="str">
            <v>否</v>
          </cell>
          <cell r="J234" t="str">
            <v>否</v>
          </cell>
          <cell r="K234" t="str">
            <v>是</v>
          </cell>
        </row>
        <row r="235">
          <cell r="B235" t="str">
            <v>城口县2021年生态护林员公益性岗位</v>
          </cell>
          <cell r="C235" t="str">
            <v>产业项目</v>
          </cell>
          <cell r="D235" t="str">
            <v>生态扶贫项目</v>
          </cell>
          <cell r="E235" t="str">
            <v>巩固提升类项目</v>
          </cell>
          <cell r="F235" t="str">
            <v>5100000971902311</v>
          </cell>
          <cell r="G235" t="str">
            <v>用于选用脱贫人口、边缘易致贫人口生态护林员公益性岗位。</v>
          </cell>
          <cell r="H235" t="str">
            <v>是</v>
          </cell>
          <cell r="I235" t="str">
            <v>否</v>
          </cell>
          <cell r="J235" t="str">
            <v>否</v>
          </cell>
          <cell r="K235" t="str">
            <v>是</v>
          </cell>
        </row>
        <row r="236">
          <cell r="B236" t="str">
            <v>城口县2021年生态护林员公益性岗位</v>
          </cell>
          <cell r="C236" t="str">
            <v>产业项目</v>
          </cell>
          <cell r="D236" t="str">
            <v>生态扶贫项目</v>
          </cell>
          <cell r="E236" t="str">
            <v>巩固提升类项目</v>
          </cell>
          <cell r="F236" t="str">
            <v>5100000971902311</v>
          </cell>
          <cell r="G236" t="str">
            <v>用于选用脱贫人口、边缘易致贫人口生态护林员公益性岗位（30人）。</v>
          </cell>
          <cell r="H236" t="str">
            <v>是</v>
          </cell>
          <cell r="I236" t="str">
            <v>否</v>
          </cell>
          <cell r="J236" t="str">
            <v>否</v>
          </cell>
          <cell r="K236" t="str">
            <v>是</v>
          </cell>
        </row>
        <row r="237">
          <cell r="B237" t="str">
            <v>城口县2021年生态护林员公益性岗位</v>
          </cell>
          <cell r="C237" t="str">
            <v>产业项目</v>
          </cell>
          <cell r="D237" t="str">
            <v>生态扶贫项目</v>
          </cell>
          <cell r="E237" t="str">
            <v>巩固提升类项目</v>
          </cell>
          <cell r="F237" t="str">
            <v>5100000971902311</v>
          </cell>
          <cell r="G237" t="str">
            <v>用于选用脱贫人口、边缘易致贫人口生态护林员公益性岗位（75人）。</v>
          </cell>
          <cell r="H237" t="str">
            <v>是</v>
          </cell>
          <cell r="I237" t="str">
            <v>否</v>
          </cell>
          <cell r="J237" t="str">
            <v>否</v>
          </cell>
          <cell r="K237" t="str">
            <v>是</v>
          </cell>
        </row>
        <row r="238">
          <cell r="B238" t="str">
            <v>城口县2021年生态护林员公益性岗位</v>
          </cell>
          <cell r="C238" t="str">
            <v>产业项目</v>
          </cell>
          <cell r="D238" t="str">
            <v>生态扶贫项目</v>
          </cell>
          <cell r="E238" t="str">
            <v>巩固提升类项目</v>
          </cell>
          <cell r="F238" t="str">
            <v>5100000971902311</v>
          </cell>
          <cell r="G238" t="str">
            <v>用于选用脱贫人口、边缘易致贫人口生态护林员公益性岗位（161人）。</v>
          </cell>
          <cell r="H238" t="str">
            <v>是</v>
          </cell>
          <cell r="I238" t="str">
            <v>否</v>
          </cell>
          <cell r="J238" t="str">
            <v>否</v>
          </cell>
          <cell r="K238" t="str">
            <v>是</v>
          </cell>
        </row>
        <row r="239">
          <cell r="B239" t="str">
            <v>城口县2021年生态护林员公益性岗位</v>
          </cell>
          <cell r="C239" t="str">
            <v>产业项目</v>
          </cell>
          <cell r="D239" t="str">
            <v>生态扶贫项目</v>
          </cell>
          <cell r="E239" t="str">
            <v>巩固提升类项目</v>
          </cell>
          <cell r="F239" t="str">
            <v>5100000971902311</v>
          </cell>
          <cell r="G239" t="str">
            <v>用于选用脱贫人口、边缘易致贫人口生态护林员公益性岗位（97人）。</v>
          </cell>
          <cell r="H239" t="str">
            <v>是</v>
          </cell>
          <cell r="I239" t="str">
            <v>否</v>
          </cell>
          <cell r="J239" t="str">
            <v>否</v>
          </cell>
          <cell r="K239" t="str">
            <v>是</v>
          </cell>
        </row>
        <row r="240">
          <cell r="B240" t="str">
            <v>城口县2021年生态护林员公益性岗位</v>
          </cell>
          <cell r="C240" t="str">
            <v>产业项目</v>
          </cell>
          <cell r="D240" t="str">
            <v>生态扶贫项目</v>
          </cell>
          <cell r="E240" t="str">
            <v>巩固提升类项目</v>
          </cell>
          <cell r="F240" t="str">
            <v>5100000971902311</v>
          </cell>
          <cell r="G240" t="str">
            <v>用于选用脱贫人口、边缘易致贫人口生态护林员公益性岗位（44人）。</v>
          </cell>
          <cell r="H240" t="str">
            <v>是</v>
          </cell>
          <cell r="I240" t="str">
            <v>否</v>
          </cell>
          <cell r="J240" t="str">
            <v>否</v>
          </cell>
          <cell r="K240" t="str">
            <v>是</v>
          </cell>
        </row>
        <row r="241">
          <cell r="B241" t="str">
            <v>城口县2021年生态护林员公益性岗位</v>
          </cell>
          <cell r="C241" t="str">
            <v>产业项目</v>
          </cell>
          <cell r="D241" t="str">
            <v>生态扶贫项目</v>
          </cell>
          <cell r="E241" t="str">
            <v>巩固提升类项目</v>
          </cell>
          <cell r="F241" t="str">
            <v>5100000971902311</v>
          </cell>
          <cell r="G241" t="str">
            <v>用于选用脱贫人口、边缘易致贫人口生态护林员公益性岗位（77人）。</v>
          </cell>
          <cell r="H241" t="str">
            <v>是</v>
          </cell>
          <cell r="I241" t="str">
            <v>否</v>
          </cell>
          <cell r="J241" t="str">
            <v>否</v>
          </cell>
          <cell r="K241" t="str">
            <v>是</v>
          </cell>
        </row>
        <row r="242">
          <cell r="B242" t="str">
            <v>城口县2021年生态护林员公益性岗位</v>
          </cell>
          <cell r="C242" t="str">
            <v>产业项目</v>
          </cell>
          <cell r="D242" t="str">
            <v>生态扶贫项目</v>
          </cell>
          <cell r="E242" t="str">
            <v>巩固提升类项目</v>
          </cell>
          <cell r="F242" t="str">
            <v>5100000971902311</v>
          </cell>
          <cell r="G242" t="str">
            <v>用于选用脱贫人口、边缘易致贫人口生态护林员公益性岗位（96人）。</v>
          </cell>
          <cell r="H242" t="str">
            <v>是</v>
          </cell>
          <cell r="I242" t="str">
            <v>否</v>
          </cell>
          <cell r="J242" t="str">
            <v>否</v>
          </cell>
          <cell r="K242" t="str">
            <v>是</v>
          </cell>
        </row>
        <row r="243">
          <cell r="B243" t="str">
            <v>城口县2021年生态护林员公益性岗位</v>
          </cell>
          <cell r="C243" t="str">
            <v>产业项目</v>
          </cell>
          <cell r="D243" t="str">
            <v>生态扶贫项目</v>
          </cell>
          <cell r="E243" t="str">
            <v>巩固提升类项目</v>
          </cell>
          <cell r="F243" t="str">
            <v>5100000971902311</v>
          </cell>
          <cell r="G243" t="str">
            <v>用于选用脱贫人口、边缘易致贫人口生态护林员公益性岗位（143人）。</v>
          </cell>
          <cell r="H243" t="str">
            <v>是</v>
          </cell>
          <cell r="I243" t="str">
            <v>否</v>
          </cell>
          <cell r="J243" t="str">
            <v>否</v>
          </cell>
          <cell r="K243" t="str">
            <v>是</v>
          </cell>
        </row>
        <row r="244">
          <cell r="B244" t="str">
            <v>城口县2021年生态护林员公益性岗位</v>
          </cell>
          <cell r="C244" t="str">
            <v>产业项目</v>
          </cell>
          <cell r="D244" t="str">
            <v>生态扶贫项目</v>
          </cell>
          <cell r="E244" t="str">
            <v>巩固提升类项目</v>
          </cell>
          <cell r="F244" t="str">
            <v>5100000971902311</v>
          </cell>
          <cell r="G244" t="str">
            <v>用于选用脱贫人口、边缘易致贫人口生态护林员公益性岗位（141人）。</v>
          </cell>
          <cell r="H244" t="str">
            <v>是</v>
          </cell>
          <cell r="I244" t="str">
            <v>否</v>
          </cell>
          <cell r="J244" t="str">
            <v>否</v>
          </cell>
          <cell r="K244" t="str">
            <v>是</v>
          </cell>
        </row>
        <row r="245">
          <cell r="B245" t="str">
            <v>城口县2021年生态护林员公益性岗位</v>
          </cell>
          <cell r="C245" t="str">
            <v>产业项目</v>
          </cell>
          <cell r="D245" t="str">
            <v>生态扶贫项目</v>
          </cell>
          <cell r="E245" t="str">
            <v>巩固提升类项目</v>
          </cell>
          <cell r="F245" t="str">
            <v>5100000971902311</v>
          </cell>
          <cell r="G245" t="str">
            <v>用于选用脱贫人口、边缘易致贫人口生态护林员公益性岗位（92人）。</v>
          </cell>
          <cell r="H245" t="str">
            <v>是</v>
          </cell>
          <cell r="I245" t="str">
            <v>否</v>
          </cell>
          <cell r="J245" t="str">
            <v>否</v>
          </cell>
          <cell r="K245" t="str">
            <v>是</v>
          </cell>
        </row>
        <row r="246">
          <cell r="B246" t="str">
            <v>城口县2021年生态护林员公益性岗位</v>
          </cell>
          <cell r="C246" t="str">
            <v>产业项目</v>
          </cell>
          <cell r="D246" t="str">
            <v>生态扶贫项目</v>
          </cell>
          <cell r="E246" t="str">
            <v>巩固提升类项目</v>
          </cell>
          <cell r="F246" t="str">
            <v>5100000971902311</v>
          </cell>
          <cell r="G246" t="str">
            <v>用于选用脱贫人口、边缘易致贫人口生态护林员公益性岗位（72人）。</v>
          </cell>
          <cell r="H246" t="str">
            <v>是</v>
          </cell>
          <cell r="I246" t="str">
            <v>否</v>
          </cell>
          <cell r="J246" t="str">
            <v>否</v>
          </cell>
          <cell r="K246" t="str">
            <v>是</v>
          </cell>
        </row>
        <row r="247">
          <cell r="B247" t="str">
            <v>城口县2021年生态护林员公益性岗位</v>
          </cell>
          <cell r="C247" t="str">
            <v>产业项目</v>
          </cell>
          <cell r="D247" t="str">
            <v>生态扶贫项目</v>
          </cell>
          <cell r="E247" t="str">
            <v>巩固提升类项目</v>
          </cell>
          <cell r="F247" t="str">
            <v>5100000971902311</v>
          </cell>
          <cell r="G247" t="str">
            <v>用于选用脱贫人口、边缘易致贫人口生态护林员公益性岗位（97人）。</v>
          </cell>
          <cell r="H247" t="str">
            <v>是</v>
          </cell>
          <cell r="I247" t="str">
            <v>否</v>
          </cell>
          <cell r="J247" t="str">
            <v>否</v>
          </cell>
          <cell r="K247" t="str">
            <v>是</v>
          </cell>
        </row>
        <row r="248">
          <cell r="B248" t="str">
            <v>城口县2021年生态护林员公益性岗位</v>
          </cell>
          <cell r="C248" t="str">
            <v>产业项目</v>
          </cell>
          <cell r="D248" t="str">
            <v>生态扶贫项目</v>
          </cell>
          <cell r="E248" t="str">
            <v>巩固提升类项目</v>
          </cell>
          <cell r="F248" t="str">
            <v>5100000971902311</v>
          </cell>
          <cell r="G248" t="str">
            <v>用于选用脱贫人口、边缘易致贫人口生态护林员公益性岗位（177人）。</v>
          </cell>
          <cell r="H248" t="str">
            <v>是</v>
          </cell>
          <cell r="I248" t="str">
            <v>否</v>
          </cell>
          <cell r="J248" t="str">
            <v>否</v>
          </cell>
          <cell r="K248" t="str">
            <v>是</v>
          </cell>
        </row>
        <row r="249">
          <cell r="B249" t="str">
            <v>城口县2021年生态护林员公益性岗位</v>
          </cell>
          <cell r="C249" t="str">
            <v>产业项目</v>
          </cell>
          <cell r="D249" t="str">
            <v>生态扶贫项目</v>
          </cell>
          <cell r="E249" t="str">
            <v>巩固提升类项目</v>
          </cell>
          <cell r="F249" t="str">
            <v>5100000971902311</v>
          </cell>
          <cell r="G249" t="str">
            <v>用于选用脱贫人口、边缘易致贫人口生态护林员公益性岗位（70人）。</v>
          </cell>
          <cell r="H249" t="str">
            <v>是</v>
          </cell>
          <cell r="I249" t="str">
            <v>否</v>
          </cell>
          <cell r="J249" t="str">
            <v>否</v>
          </cell>
          <cell r="K249" t="str">
            <v>是</v>
          </cell>
        </row>
        <row r="250">
          <cell r="B250" t="str">
            <v>城口县2021年生态护林员公益性岗位</v>
          </cell>
          <cell r="C250" t="str">
            <v>产业项目</v>
          </cell>
          <cell r="D250" t="str">
            <v>生态扶贫项目</v>
          </cell>
          <cell r="E250" t="str">
            <v>巩固提升类项目</v>
          </cell>
          <cell r="F250" t="str">
            <v>5100000971902311</v>
          </cell>
          <cell r="G250" t="str">
            <v>用于选用脱贫人口、边缘易致贫人口生态护林员公益性岗位（41人）。</v>
          </cell>
          <cell r="H250" t="str">
            <v>是</v>
          </cell>
          <cell r="I250" t="str">
            <v>否</v>
          </cell>
          <cell r="J250" t="str">
            <v>否</v>
          </cell>
          <cell r="K250" t="str">
            <v>是</v>
          </cell>
        </row>
        <row r="251">
          <cell r="B251" t="str">
            <v>城口县2021年生态护林员公益性岗位</v>
          </cell>
          <cell r="C251" t="str">
            <v>产业项目</v>
          </cell>
          <cell r="D251" t="str">
            <v>生态扶贫项目</v>
          </cell>
          <cell r="E251" t="str">
            <v>巩固提升类项目</v>
          </cell>
          <cell r="F251" t="str">
            <v>5100000971902311</v>
          </cell>
          <cell r="G251" t="str">
            <v>用于选用脱贫人口、边缘易致贫人口生态护林员公益性岗位（71人）。</v>
          </cell>
          <cell r="H251" t="str">
            <v>是</v>
          </cell>
          <cell r="I251" t="str">
            <v>否</v>
          </cell>
          <cell r="J251" t="str">
            <v>否</v>
          </cell>
          <cell r="K251" t="str">
            <v>是</v>
          </cell>
        </row>
        <row r="252">
          <cell r="B252" t="str">
            <v>城口县2021年生态护林员公益性岗位</v>
          </cell>
          <cell r="C252" t="str">
            <v>产业项目</v>
          </cell>
          <cell r="D252" t="str">
            <v>生态扶贫项目</v>
          </cell>
          <cell r="E252" t="str">
            <v>巩固提升类项目</v>
          </cell>
          <cell r="F252" t="str">
            <v>5100000971902311</v>
          </cell>
          <cell r="G252" t="str">
            <v>用于选用脱贫人口、边缘易致贫人口生态护林员公益性岗位（78人）。</v>
          </cell>
          <cell r="H252" t="str">
            <v>是</v>
          </cell>
          <cell r="I252" t="str">
            <v>否</v>
          </cell>
          <cell r="J252" t="str">
            <v>否</v>
          </cell>
          <cell r="K252" t="str">
            <v>是</v>
          </cell>
        </row>
        <row r="253">
          <cell r="B253" t="str">
            <v>城口县2021年生态护林员公益性岗位</v>
          </cell>
          <cell r="C253" t="str">
            <v>产业项目</v>
          </cell>
          <cell r="D253" t="str">
            <v>生态扶贫项目</v>
          </cell>
          <cell r="E253" t="str">
            <v>巩固提升类项目</v>
          </cell>
          <cell r="F253" t="str">
            <v>5100000971902311</v>
          </cell>
          <cell r="G253" t="str">
            <v>用于选用脱贫人口、边缘易致贫人口生态护林员公益性岗位（103人）。</v>
          </cell>
          <cell r="H253" t="str">
            <v>是</v>
          </cell>
          <cell r="I253" t="str">
            <v>否</v>
          </cell>
          <cell r="J253" t="str">
            <v>否</v>
          </cell>
          <cell r="K253" t="str">
            <v>是</v>
          </cell>
        </row>
        <row r="254">
          <cell r="B254" t="str">
            <v>城口县2021年生态护林员公益性岗位</v>
          </cell>
          <cell r="C254" t="str">
            <v>产业项目</v>
          </cell>
          <cell r="D254" t="str">
            <v>生态扶贫项目</v>
          </cell>
          <cell r="E254" t="str">
            <v>巩固提升类项目</v>
          </cell>
          <cell r="F254" t="str">
            <v>5100000971902311</v>
          </cell>
          <cell r="G254" t="str">
            <v>用于选用脱贫人口、边缘易致贫人口生态护林员公益性岗位（62人）。</v>
          </cell>
          <cell r="H254" t="str">
            <v>是</v>
          </cell>
          <cell r="I254" t="str">
            <v>否</v>
          </cell>
          <cell r="J254" t="str">
            <v>否</v>
          </cell>
          <cell r="K254" t="str">
            <v>是</v>
          </cell>
        </row>
        <row r="255">
          <cell r="B255" t="str">
            <v>城口县2021年生态护林员公益性岗位</v>
          </cell>
          <cell r="C255" t="str">
            <v>产业项目</v>
          </cell>
          <cell r="D255" t="str">
            <v>生态扶贫项目</v>
          </cell>
          <cell r="E255" t="str">
            <v>巩固提升类项目</v>
          </cell>
          <cell r="F255" t="str">
            <v>5100000971902311</v>
          </cell>
          <cell r="G255" t="str">
            <v>用于选用脱贫人口、边缘易致贫人口生态护林员公益性岗位（91人）。</v>
          </cell>
          <cell r="H255" t="str">
            <v>是</v>
          </cell>
          <cell r="I255" t="str">
            <v>否</v>
          </cell>
          <cell r="J255" t="str">
            <v>否</v>
          </cell>
          <cell r="K255" t="str">
            <v>是</v>
          </cell>
        </row>
        <row r="256">
          <cell r="B256" t="str">
            <v>城口县2021年生态护林员公益性岗位</v>
          </cell>
          <cell r="C256" t="str">
            <v>产业项目</v>
          </cell>
          <cell r="D256" t="str">
            <v>生态扶贫项目</v>
          </cell>
          <cell r="E256" t="str">
            <v>巩固提升类项目</v>
          </cell>
          <cell r="F256" t="str">
            <v>5100000971902311</v>
          </cell>
          <cell r="G256" t="str">
            <v>用于选用脱贫人口、边缘易致贫人口生态护林员公益性岗位（226人）。</v>
          </cell>
          <cell r="H256" t="str">
            <v>是</v>
          </cell>
          <cell r="I256" t="str">
            <v>否</v>
          </cell>
          <cell r="J256" t="str">
            <v>否</v>
          </cell>
          <cell r="K256" t="str">
            <v>是</v>
          </cell>
        </row>
        <row r="257">
          <cell r="B257" t="str">
            <v>城口县2021年生态护林员公益性岗位</v>
          </cell>
          <cell r="C257" t="str">
            <v>产业项目</v>
          </cell>
          <cell r="D257" t="str">
            <v>生态扶贫项目</v>
          </cell>
          <cell r="E257" t="str">
            <v>巩固提升类项目</v>
          </cell>
          <cell r="F257" t="str">
            <v>5100000971902311</v>
          </cell>
          <cell r="G257" t="str">
            <v>用于选用脱贫人口、边缘易致贫人口生态护林员公益性岗位（57人）。</v>
          </cell>
          <cell r="H257" t="str">
            <v>是</v>
          </cell>
          <cell r="I257" t="str">
            <v>否</v>
          </cell>
          <cell r="J257" t="str">
            <v>否</v>
          </cell>
          <cell r="K257" t="str">
            <v>是</v>
          </cell>
        </row>
        <row r="258">
          <cell r="B258" t="str">
            <v>城口县2021年生态护林员公益性岗位</v>
          </cell>
          <cell r="C258" t="str">
            <v>产业项目</v>
          </cell>
          <cell r="D258" t="str">
            <v>生态扶贫项目</v>
          </cell>
          <cell r="E258" t="str">
            <v>巩固提升类项目</v>
          </cell>
          <cell r="F258" t="str">
            <v>5100000971902311</v>
          </cell>
          <cell r="G258" t="str">
            <v>用于选用脱贫人口、边缘易致贫人口生态护林员公益性岗位（127人）。</v>
          </cell>
          <cell r="H258" t="str">
            <v>是</v>
          </cell>
          <cell r="I258" t="str">
            <v>否</v>
          </cell>
          <cell r="J258" t="str">
            <v>否</v>
          </cell>
          <cell r="K258" t="str">
            <v>是</v>
          </cell>
        </row>
        <row r="259">
          <cell r="B259" t="str">
            <v>城口县2021年生态护林员公益性岗位</v>
          </cell>
          <cell r="C259" t="str">
            <v>产业项目</v>
          </cell>
          <cell r="D259" t="str">
            <v>生态扶贫项目</v>
          </cell>
          <cell r="E259" t="str">
            <v>巩固提升类项目</v>
          </cell>
          <cell r="F259" t="str">
            <v>5100000971902311</v>
          </cell>
          <cell r="G259" t="str">
            <v>用于选用脱贫人口、边缘易致贫人口生态护林员公益性岗位（221人）。</v>
          </cell>
          <cell r="H259" t="str">
            <v>是</v>
          </cell>
          <cell r="I259" t="str">
            <v>否</v>
          </cell>
          <cell r="J259" t="str">
            <v>否</v>
          </cell>
          <cell r="K259" t="str">
            <v>是</v>
          </cell>
        </row>
        <row r="260">
          <cell r="B260" t="str">
            <v>城口县2021年野核桃综合抚育项目</v>
          </cell>
          <cell r="C260" t="str">
            <v>产业项目</v>
          </cell>
          <cell r="D260" t="str">
            <v>种植养殖加工服务</v>
          </cell>
          <cell r="E260" t="str">
            <v>巩固提升类项目</v>
          </cell>
          <cell r="F260" t="str">
            <v>5100000971904853</v>
          </cell>
          <cell r="G260" t="str">
            <v>实施野核桃综合抚育2000亩。</v>
          </cell>
          <cell r="H260" t="str">
            <v>是</v>
          </cell>
          <cell r="I260" t="str">
            <v>否</v>
          </cell>
          <cell r="J260" t="str">
            <v>否</v>
          </cell>
          <cell r="K260" t="str">
            <v>否</v>
          </cell>
        </row>
        <row r="261">
          <cell r="B261" t="str">
            <v>城口县2021年野核桃出口备案基地建设项目</v>
          </cell>
          <cell r="C261" t="str">
            <v>产业项目</v>
          </cell>
          <cell r="D261" t="str">
            <v>种植养殖加工服务</v>
          </cell>
          <cell r="E261" t="str">
            <v>巩固提升类项目</v>
          </cell>
          <cell r="F261" t="str">
            <v>5100000987695964</v>
          </cell>
          <cell r="G261" t="str">
            <v>建设高观镇高观村、蒲池村野核桃出口基地1000亩，配套建设基地防护栏7700米，溯源监测系统1套。</v>
          </cell>
          <cell r="H261" t="str">
            <v>是</v>
          </cell>
          <cell r="I261" t="str">
            <v>否</v>
          </cell>
          <cell r="J261" t="str">
            <v>否</v>
          </cell>
          <cell r="K261" t="str">
            <v>否</v>
          </cell>
        </row>
        <row r="262">
          <cell r="B262" t="str">
            <v>城口县厚坪乡2021年庙坪村产业路建设项目</v>
          </cell>
          <cell r="C262" t="str">
            <v>产业项目</v>
          </cell>
          <cell r="D262" t="str">
            <v>种植养殖加工服务</v>
          </cell>
          <cell r="E262" t="str">
            <v>巩固提升类项目</v>
          </cell>
          <cell r="F262" t="str">
            <v>5100000994676809</v>
          </cell>
          <cell r="G262" t="str">
            <v>厚坪乡庙坪村1社、2社新建石斛基地产业路7公里（含过车桥，砌坎子、废渣转运等）。
起止点：庙坪村王家湾至倒流溪库尾。</v>
          </cell>
          <cell r="H262" t="str">
            <v>是</v>
          </cell>
          <cell r="I262" t="str">
            <v>否</v>
          </cell>
          <cell r="J262" t="str">
            <v>否</v>
          </cell>
          <cell r="K262" t="str">
            <v>否</v>
          </cell>
        </row>
        <row r="263">
          <cell r="B263" t="str">
            <v>城口县2021年劳务产业就业补助</v>
          </cell>
          <cell r="C263" t="str">
            <v>就业扶贫</v>
          </cell>
          <cell r="D263" t="str">
            <v>外出务工补助</v>
          </cell>
          <cell r="E263" t="str">
            <v>巩固提升类项目</v>
          </cell>
          <cell r="F263" t="str">
            <v>5100000994252301</v>
          </cell>
          <cell r="G263" t="str">
            <v>用于全县县外务工脱贫人员和边缘易致贫人员交通补贴</v>
          </cell>
          <cell r="H263" t="str">
            <v>是</v>
          </cell>
          <cell r="I263" t="str">
            <v>否</v>
          </cell>
          <cell r="J263" t="str">
            <v>否</v>
          </cell>
          <cell r="K263" t="str">
            <v>是</v>
          </cell>
        </row>
        <row r="264">
          <cell r="B264" t="str">
            <v>城口县2021年劳务产业就业补助</v>
          </cell>
          <cell r="C264" t="str">
            <v>就业扶贫</v>
          </cell>
          <cell r="D264" t="str">
            <v>外出务工补助</v>
          </cell>
          <cell r="E264" t="str">
            <v>巩固提升类项目</v>
          </cell>
          <cell r="F264" t="str">
            <v>5100000994252301</v>
          </cell>
          <cell r="G264" t="str">
            <v>对符合条件的脱贫人员和边缘易致贫人按照县外市内 150 元/人，市外 300 元/人的标准提供交通补贴</v>
          </cell>
          <cell r="H264" t="str">
            <v>是</v>
          </cell>
          <cell r="I264" t="str">
            <v>否</v>
          </cell>
          <cell r="J264" t="str">
            <v>否</v>
          </cell>
          <cell r="K264" t="str">
            <v>是</v>
          </cell>
        </row>
        <row r="265">
          <cell r="B265" t="str">
            <v>城口县高观镇2021年铁索桥维修项目</v>
          </cell>
          <cell r="C265" t="str">
            <v>村基础设施</v>
          </cell>
          <cell r="D265" t="str">
            <v>其他</v>
          </cell>
          <cell r="E265" t="str">
            <v>巩固提升类项目</v>
          </cell>
          <cell r="F265" t="str">
            <v>5100001005409203</v>
          </cell>
          <cell r="G265" t="str">
            <v>维修东升村2座、蒲池村1座因灾损毁铁索桥及其他群众反映强烈的受损基础设施。</v>
          </cell>
          <cell r="H265" t="str">
            <v>是</v>
          </cell>
          <cell r="I265" t="str">
            <v>否</v>
          </cell>
          <cell r="J265" t="str">
            <v>否</v>
          </cell>
          <cell r="K265" t="str">
            <v>否</v>
          </cell>
        </row>
        <row r="266">
          <cell r="B266" t="str">
            <v>城口县2021年治平乡岩湾村何家磅桥梁建设项目</v>
          </cell>
          <cell r="C266" t="str">
            <v>村基础设施</v>
          </cell>
          <cell r="D266" t="str">
            <v>其他</v>
          </cell>
          <cell r="E266" t="str">
            <v>巩固提升类项目</v>
          </cell>
          <cell r="F266" t="str">
            <v>5100001005279716</v>
          </cell>
          <cell r="G266" t="str">
            <v>岩湾何家磅桥梁因年久失修，前期又遭遇洪水，经主管部门鉴定现已成危桥，主要建设内容为新建桥梁1座，长27米，宽6米.</v>
          </cell>
          <cell r="H266" t="str">
            <v>是</v>
          </cell>
          <cell r="I266" t="str">
            <v>否</v>
          </cell>
          <cell r="J266" t="str">
            <v>否</v>
          </cell>
          <cell r="K266" t="str">
            <v>否</v>
          </cell>
        </row>
        <row r="267">
          <cell r="B267" t="str">
            <v>城口县2021年左岚乡食用菌基地基础设施配套项目</v>
          </cell>
          <cell r="C267" t="str">
            <v>产业项目</v>
          </cell>
          <cell r="D267" t="str">
            <v>种植养殖加工服务</v>
          </cell>
          <cell r="E267" t="str">
            <v>巩固提升类项目</v>
          </cell>
          <cell r="F267" t="str">
            <v>5100001004828478</v>
          </cell>
          <cell r="G267" t="str">
            <v>为辖区内发展食用菌产业的5个专业合作社、1个家庭农场配套供水设施设备，新建水池8口、购买20#水管4000米、25#水管2000米、32#水管2000米、40#水管1500米、50#的水管2000米，购买喷头1000个。</v>
          </cell>
          <cell r="H267" t="str">
            <v>是</v>
          </cell>
          <cell r="I267" t="str">
            <v>否</v>
          </cell>
          <cell r="J267" t="str">
            <v>否</v>
          </cell>
          <cell r="K267" t="str">
            <v>是</v>
          </cell>
        </row>
        <row r="268">
          <cell r="B268" t="str">
            <v>城口县龙田乡2021年中安村一社通畅公路工程</v>
          </cell>
          <cell r="C268" t="str">
            <v>村基础设施</v>
          </cell>
          <cell r="D268" t="str">
            <v>通村、组硬化路及护栏</v>
          </cell>
          <cell r="E268" t="str">
            <v>巩固提升类项目</v>
          </cell>
          <cell r="F268" t="str">
            <v>5100001004804034</v>
          </cell>
          <cell r="G268" t="str">
            <v>中安村一社公路通畅工程1.2公里</v>
          </cell>
          <cell r="H268" t="str">
            <v>是</v>
          </cell>
          <cell r="I268" t="str">
            <v>否</v>
          </cell>
          <cell r="J268" t="str">
            <v>否</v>
          </cell>
          <cell r="K268" t="str">
            <v>否</v>
          </cell>
        </row>
        <row r="269">
          <cell r="B269" t="str">
            <v>城口县龙田乡2021年长茅村公路硬化工程</v>
          </cell>
          <cell r="C269" t="str">
            <v>村基础设施</v>
          </cell>
          <cell r="D269" t="str">
            <v>通村、组硬化路及护栏</v>
          </cell>
          <cell r="E269" t="str">
            <v>巩固提升类项目</v>
          </cell>
          <cell r="F269" t="str">
            <v>5100001004805823</v>
          </cell>
          <cell r="G269" t="str">
            <v>硬化长茅村公路5.5公里</v>
          </cell>
          <cell r="H269" t="str">
            <v>是</v>
          </cell>
          <cell r="I269" t="str">
            <v>否</v>
          </cell>
          <cell r="J269" t="str">
            <v>否</v>
          </cell>
          <cell r="K269" t="str">
            <v>否</v>
          </cell>
        </row>
        <row r="270">
          <cell r="B270" t="str">
            <v>城口县龙田乡2021年长茅村公路硬化工程</v>
          </cell>
          <cell r="C270" t="str">
            <v>村基础设施</v>
          </cell>
          <cell r="D270" t="str">
            <v>通村、组硬化路及护栏</v>
          </cell>
          <cell r="E270" t="str">
            <v>巩固提升类项目</v>
          </cell>
          <cell r="F270" t="str">
            <v>5100001004805823</v>
          </cell>
          <cell r="G270" t="str">
            <v>硬化长茅村公路5.5公里。具体以实施设计或实施方案为准。</v>
          </cell>
          <cell r="H270" t="str">
            <v>是</v>
          </cell>
          <cell r="I270" t="str">
            <v>否</v>
          </cell>
          <cell r="J270" t="str">
            <v>否</v>
          </cell>
          <cell r="K270" t="str">
            <v>否</v>
          </cell>
        </row>
        <row r="271">
          <cell r="B271" t="str">
            <v>城口县龙田乡2021年中坪安置区饮水保障工程建设项目</v>
          </cell>
          <cell r="C271" t="str">
            <v>村基础设施</v>
          </cell>
          <cell r="D271" t="str">
            <v>解决饮水安全</v>
          </cell>
          <cell r="E271" t="str">
            <v>巩固提升类项目</v>
          </cell>
          <cell r="F271" t="str">
            <v>5100001004806872</v>
          </cell>
          <cell r="G271" t="str">
            <v>新建蓄水池1座80立方米、饮水池1座80立方米、沉淀池3个（每个5立方米）、管道5300米，及配套设施。具体以实施设计或实施方案为准。</v>
          </cell>
          <cell r="H271" t="str">
            <v>否</v>
          </cell>
          <cell r="I271" t="str">
            <v>否</v>
          </cell>
          <cell r="J271" t="str">
            <v>否</v>
          </cell>
          <cell r="K271" t="str">
            <v>是</v>
          </cell>
        </row>
        <row r="272">
          <cell r="B272" t="str">
            <v>城口县龙田乡2021年仓房村巩固拓展脱贫攻坚成果同乡村振兴有效衔接志智双扶项目</v>
          </cell>
          <cell r="C272" t="str">
            <v>教育扶贫</v>
          </cell>
          <cell r="D272" t="str">
            <v>其他教育扶贫</v>
          </cell>
          <cell r="E272" t="str">
            <v>巩固提升类项目</v>
          </cell>
          <cell r="F272" t="str">
            <v>5100001004828462</v>
          </cell>
          <cell r="G272" t="str">
            <v>巩固拓展脱贫攻坚成果同乡村振兴有效衔接相关支出</v>
          </cell>
          <cell r="H272" t="str">
            <v>是</v>
          </cell>
          <cell r="I272" t="str">
            <v>否</v>
          </cell>
          <cell r="J272" t="str">
            <v>否</v>
          </cell>
          <cell r="K272" t="str">
            <v>否</v>
          </cell>
        </row>
        <row r="273">
          <cell r="B273" t="str">
            <v>城口县明中乡2021年柳家村人居环境综合整治工程项目</v>
          </cell>
          <cell r="C273" t="str">
            <v>村基础设施</v>
          </cell>
          <cell r="D273" t="str">
            <v>其他</v>
          </cell>
          <cell r="E273" t="str">
            <v>巩固提升类项目</v>
          </cell>
          <cell r="F273" t="str">
            <v>5100001004825838</v>
          </cell>
          <cell r="G273" t="str">
            <v>建设小型污水处理站1座、管道500米；实施人居环境综合整治300平米等，以实际设计为准。</v>
          </cell>
          <cell r="H273" t="str">
            <v>是</v>
          </cell>
          <cell r="I273" t="str">
            <v>否</v>
          </cell>
          <cell r="J273" t="str">
            <v>否</v>
          </cell>
          <cell r="K273" t="str">
            <v>否</v>
          </cell>
        </row>
        <row r="274">
          <cell r="B274" t="str">
            <v>城口县危旧房改造和农村旧房整治提升项目</v>
          </cell>
          <cell r="C274" t="str">
            <v>生活条件改善</v>
          </cell>
          <cell r="D274" t="str">
            <v>厨房厕所圈舍改造</v>
          </cell>
          <cell r="E274" t="str">
            <v>巩固提升类项目</v>
          </cell>
          <cell r="F274" t="str">
            <v>5100001005192792</v>
          </cell>
          <cell r="G274" t="str">
            <v>实施1000户农村旧房整治提升及危旧房改造</v>
          </cell>
          <cell r="H274" t="str">
            <v>是</v>
          </cell>
          <cell r="I274" t="str">
            <v>否</v>
          </cell>
          <cell r="J274" t="str">
            <v>否</v>
          </cell>
          <cell r="K274" t="str">
            <v>是</v>
          </cell>
        </row>
        <row r="275">
          <cell r="B275" t="str">
            <v>城口县2021年咸宜社区至李坪村人行步道建设项目</v>
          </cell>
          <cell r="C275" t="str">
            <v>村基础设施</v>
          </cell>
          <cell r="D275" t="str">
            <v>其他</v>
          </cell>
          <cell r="E275" t="str">
            <v>巩固提升类项目</v>
          </cell>
          <cell r="F275" t="str">
            <v>5100001004849514</v>
          </cell>
          <cell r="G275" t="str">
            <v>拆除路面8257㎡，新建透水砖铺装7330㎡，混凝土路缘石2557m，砖砌台阶188㎡，拓宽混凝土路面1000㎡等。</v>
          </cell>
          <cell r="H275" t="str">
            <v>是</v>
          </cell>
          <cell r="I275" t="str">
            <v>否</v>
          </cell>
          <cell r="J275" t="str">
            <v>否</v>
          </cell>
          <cell r="K275" t="str">
            <v>否</v>
          </cell>
        </row>
        <row r="276">
          <cell r="B276" t="str">
            <v>城口县2021年咸宜镇明月村大树坝田园综合体基础设施建设项目</v>
          </cell>
          <cell r="C276" t="str">
            <v>村基础设施</v>
          </cell>
          <cell r="D276" t="str">
            <v>其他</v>
          </cell>
          <cell r="E276" t="str">
            <v>巩固提升类项目</v>
          </cell>
          <cell r="F276" t="str">
            <v>5100001004841228</v>
          </cell>
          <cell r="G276" t="str">
            <v>1.大树坝至聚家岩公路拓宽，局部加宽至6m；
2.大树坝农户庭院微改造；
3.田间道路微改造（如搭建藤架，田间道路微整治等）
4.基础配套设施建设（如生态停车场，排水沟整治等），具体以实施设计或实施方案为准。</v>
          </cell>
          <cell r="H276" t="str">
            <v>是</v>
          </cell>
          <cell r="I276" t="str">
            <v>否</v>
          </cell>
          <cell r="J276" t="str">
            <v>否</v>
          </cell>
          <cell r="K276" t="str">
            <v>否</v>
          </cell>
        </row>
        <row r="277">
          <cell r="B277" t="str">
            <v>城口县2021年坪坝镇三湾公路加密错车道产业路建设项目</v>
          </cell>
          <cell r="C277" t="str">
            <v>村基础设施</v>
          </cell>
          <cell r="D277" t="str">
            <v>其它</v>
          </cell>
          <cell r="E277" t="str">
            <v>巩固提升类项目</v>
          </cell>
          <cell r="F277" t="str">
            <v>5100001004869189</v>
          </cell>
          <cell r="G277" t="str">
            <v>道路全长17公里，4米宽，新增道路错车道约165处，浆砌片石挡墙约1300m³等，最终以施工设计建设为准。</v>
          </cell>
          <cell r="H277" t="str">
            <v>是</v>
          </cell>
          <cell r="I277" t="str">
            <v>否</v>
          </cell>
          <cell r="J277" t="str">
            <v>否</v>
          </cell>
          <cell r="K277" t="str">
            <v>否</v>
          </cell>
        </row>
        <row r="278">
          <cell r="B278" t="str">
            <v>城口县2021年双河乡产业路等建设项目</v>
          </cell>
          <cell r="C278" t="str">
            <v>产业项目</v>
          </cell>
          <cell r="D278" t="str">
            <v>其他</v>
          </cell>
          <cell r="E278" t="str">
            <v>巩固提升类项目</v>
          </cell>
          <cell r="F278" t="str">
            <v>5100001004886289</v>
          </cell>
          <cell r="G278" t="str">
            <v>统筹实施人行便桥、产业路、涵洞、堤防、人行步道、乡村治理等相关项目，具体以实施方案（含设计）为准。</v>
          </cell>
          <cell r="H278" t="str">
            <v>是</v>
          </cell>
          <cell r="I278" t="str">
            <v>否</v>
          </cell>
          <cell r="J278" t="str">
            <v>否</v>
          </cell>
          <cell r="K278" t="str">
            <v>否</v>
          </cell>
        </row>
        <row r="279">
          <cell r="B279" t="str">
            <v>城口县高燕镇2021年长田村朝阳坪中药材产业路建设项目</v>
          </cell>
          <cell r="C279" t="str">
            <v>村基础设施</v>
          </cell>
          <cell r="D279" t="str">
            <v>其他</v>
          </cell>
          <cell r="E279" t="str">
            <v>巩固提升类项目</v>
          </cell>
          <cell r="F279" t="str">
            <v>5100001005191154</v>
          </cell>
          <cell r="G279" t="str">
            <v>硬化产业路7公里，路宽4.5米。</v>
          </cell>
          <cell r="H279" t="str">
            <v>是</v>
          </cell>
          <cell r="I279" t="str">
            <v>否</v>
          </cell>
          <cell r="J279" t="str">
            <v>否</v>
          </cell>
          <cell r="K279" t="str">
            <v>否</v>
          </cell>
        </row>
        <row r="280">
          <cell r="B280" t="str">
            <v>城口县鸡鸣乡2021年灯梁村药材基地道路改造工程</v>
          </cell>
          <cell r="C280" t="str">
            <v>村基础设施</v>
          </cell>
          <cell r="D280" t="str">
            <v>通村、组硬化路及护栏</v>
          </cell>
          <cell r="E280" t="str">
            <v>巩固提升类项目</v>
          </cell>
          <cell r="F280" t="str">
            <v>5100001004955464</v>
          </cell>
          <cell r="G280" t="str">
            <v>产业道路改造1.12公里,路基宽4.5米</v>
          </cell>
          <cell r="H280" t="str">
            <v>是</v>
          </cell>
          <cell r="I280" t="str">
            <v>否</v>
          </cell>
          <cell r="J280" t="str">
            <v>否</v>
          </cell>
          <cell r="K280" t="str">
            <v>否</v>
          </cell>
        </row>
        <row r="281">
          <cell r="B281" t="str">
            <v>城口县鸡鸣乡2021年灯梁村山地鸡道路硬化</v>
          </cell>
          <cell r="C281" t="str">
            <v>村基础设施</v>
          </cell>
          <cell r="D281" t="str">
            <v>通村、组硬化路及护栏</v>
          </cell>
          <cell r="E281" t="str">
            <v>巩固提升类项目</v>
          </cell>
          <cell r="F281" t="str">
            <v>5100001004959803</v>
          </cell>
          <cell r="G281" t="str">
            <v>灯梁村散养鸡场产业路硬化1公里</v>
          </cell>
          <cell r="H281" t="str">
            <v>是</v>
          </cell>
          <cell r="I281" t="str">
            <v>否</v>
          </cell>
          <cell r="J281" t="str">
            <v>否</v>
          </cell>
          <cell r="K281" t="str">
            <v>否</v>
          </cell>
        </row>
        <row r="282">
          <cell r="B282" t="str">
            <v>城口县2021年修齐镇枇杷村村级公路建设项目</v>
          </cell>
          <cell r="C282" t="str">
            <v>产业项目</v>
          </cell>
          <cell r="D282" t="str">
            <v>其他</v>
          </cell>
          <cell r="E282" t="str">
            <v>巩固提升类项目</v>
          </cell>
          <cell r="F282" t="str">
            <v>5100001004828351</v>
          </cell>
          <cell r="G282" t="str">
            <v>新建村级路1.4km，管涵60m，涵桥1座，7.5m浆砌片石650m³</v>
          </cell>
          <cell r="H282" t="str">
            <v>是</v>
          </cell>
          <cell r="I282" t="str">
            <v>否</v>
          </cell>
          <cell r="J282" t="str">
            <v>否</v>
          </cell>
          <cell r="K282" t="str">
            <v>是</v>
          </cell>
        </row>
        <row r="283">
          <cell r="B283" t="str">
            <v>城口县修齐镇2021年枇杷村产业路延伸项目</v>
          </cell>
          <cell r="C283" t="str">
            <v>产业项目</v>
          </cell>
          <cell r="D283" t="str">
            <v>其他</v>
          </cell>
          <cell r="E283" t="str">
            <v>巩固提升类项目</v>
          </cell>
          <cell r="F283" t="str">
            <v>5100001004827584</v>
          </cell>
          <cell r="G283" t="str">
            <v>新建产业延伸路4公里</v>
          </cell>
          <cell r="H283" t="str">
            <v>是</v>
          </cell>
          <cell r="I283" t="str">
            <v>否</v>
          </cell>
          <cell r="J283" t="str">
            <v>否</v>
          </cell>
          <cell r="K283" t="str">
            <v>是</v>
          </cell>
        </row>
        <row r="284">
          <cell r="B284" t="str">
            <v>城口县2021年修齐镇新时代文明实践试点建设项目</v>
          </cell>
          <cell r="C284" t="str">
            <v>教育扶贫</v>
          </cell>
          <cell r="D284" t="str">
            <v>其他</v>
          </cell>
          <cell r="E284" t="str">
            <v>巩固提升类项目</v>
          </cell>
          <cell r="F284" t="str">
            <v>5100001004825987</v>
          </cell>
          <cell r="G284" t="str">
            <v>将镇级新时代文明实践所、东河村、白果村新时代文明实践所打造为示范点。对这两个村的新时代文明实践站的规范化建设，完善标牌、公开栏、宣传栏、组织架构图、工作流程图、所站分布图、制度板块、项目板块、风采板块、荣誉板块等文化墙的氛围营造，志愿服务队服装购买，开展垃圾分类、家庭教育、环境卫生整治评比、普法、政策宣讲、节庆活动、文艺演出、先进典型评选等志愿服务活动。</v>
          </cell>
          <cell r="H284" t="str">
            <v>是</v>
          </cell>
          <cell r="I284" t="str">
            <v>否</v>
          </cell>
          <cell r="J284" t="str">
            <v>否</v>
          </cell>
          <cell r="K284" t="str">
            <v>是</v>
          </cell>
        </row>
        <row r="285">
          <cell r="B285" t="str">
            <v>城口县2021年新网工程项目</v>
          </cell>
          <cell r="C285" t="str">
            <v>产业项目</v>
          </cell>
          <cell r="D285" t="str">
            <v>产业项目</v>
          </cell>
          <cell r="E285" t="str">
            <v>巩固提升类项目</v>
          </cell>
          <cell r="F285" t="str">
            <v>5100001005338474</v>
          </cell>
          <cell r="G285" t="str">
            <v>用于仓储式农产品集配中心改造升级、食品安全实验室1个及快检设备1套、其他满足功能需求的相关设施设备购置。</v>
          </cell>
          <cell r="H285" t="str">
            <v>是</v>
          </cell>
          <cell r="I285" t="str">
            <v>否</v>
          </cell>
          <cell r="J285" t="str">
            <v>否</v>
          </cell>
          <cell r="K285" t="str">
            <v>否</v>
          </cell>
        </row>
        <row r="286">
          <cell r="B286" t="str">
            <v>城口县2021年村综合服务社及农民合作社服务中心建设项目</v>
          </cell>
          <cell r="C286" t="str">
            <v>产业项目</v>
          </cell>
          <cell r="D286" t="str">
            <v>产业项目</v>
          </cell>
          <cell r="E286" t="str">
            <v>巩固提升类项目</v>
          </cell>
          <cell r="F286" t="str">
            <v>5100001005338879</v>
          </cell>
          <cell r="G286" t="str">
            <v>用于补助三星级村综合服务社7个、四星级村综合服务社6个、五星级村综合服务社2个。</v>
          </cell>
          <cell r="H286" t="str">
            <v>是</v>
          </cell>
          <cell r="I286" t="str">
            <v>否</v>
          </cell>
          <cell r="J286" t="str">
            <v>否</v>
          </cell>
          <cell r="K286" t="str">
            <v>否</v>
          </cell>
        </row>
        <row r="287">
          <cell r="B287" t="str">
            <v>城口县2021年高观村野核桃产业基地配套施基础设施项目</v>
          </cell>
          <cell r="C287" t="str">
            <v>产业项目</v>
          </cell>
          <cell r="D287" t="str">
            <v>种植养殖加工服务</v>
          </cell>
          <cell r="E287" t="str">
            <v>巩固提升类项目</v>
          </cell>
          <cell r="F287" t="str">
            <v>5100001004901245</v>
          </cell>
          <cell r="G287" t="str">
            <v>硬化野核桃基地产业道路0.8公里。</v>
          </cell>
          <cell r="H287" t="str">
            <v>是</v>
          </cell>
          <cell r="I287" t="str">
            <v>否</v>
          </cell>
          <cell r="J287" t="str">
            <v>否</v>
          </cell>
          <cell r="K287" t="str">
            <v>否</v>
          </cell>
        </row>
        <row r="288">
          <cell r="B288" t="str">
            <v>城口县2021年东安镇新建村平板桥项目</v>
          </cell>
          <cell r="C288" t="str">
            <v>产业项目</v>
          </cell>
          <cell r="D288" t="str">
            <v>其他</v>
          </cell>
          <cell r="E288" t="str">
            <v>巩固提升类项目</v>
          </cell>
          <cell r="F288" t="str">
            <v>5100001004838251</v>
          </cell>
          <cell r="G288" t="str">
            <v>在新建村5组建设一座平板桥，桥长28米，宽6.5米。</v>
          </cell>
          <cell r="H288" t="str">
            <v>是</v>
          </cell>
          <cell r="I288" t="str">
            <v>否</v>
          </cell>
          <cell r="J288" t="str">
            <v>否</v>
          </cell>
          <cell r="K288" t="str">
            <v>否</v>
          </cell>
        </row>
        <row r="289">
          <cell r="B289" t="str">
            <v>城口县2021年雨露计划项目</v>
          </cell>
          <cell r="C289" t="str">
            <v>教育资助</v>
          </cell>
          <cell r="D289" t="str">
            <v>享受“雨露计划”职业教育补助</v>
          </cell>
          <cell r="E289" t="str">
            <v>巩固提升类项目</v>
          </cell>
          <cell r="F289" t="str">
            <v>5100001004799184</v>
          </cell>
          <cell r="G289" t="str">
            <v>对有子女接受中、高等职业教育的脱贫户或监测户家庭进行教育补助。职业技能培训。引导600余名学生接受职业教育。</v>
          </cell>
          <cell r="H289" t="str">
            <v>是</v>
          </cell>
          <cell r="I289" t="str">
            <v>否</v>
          </cell>
          <cell r="J289" t="str">
            <v>否</v>
          </cell>
          <cell r="K289" t="str">
            <v>是</v>
          </cell>
        </row>
        <row r="290">
          <cell r="B290" t="str">
            <v>城口县2021年国家储备林区中药材种植项目</v>
          </cell>
          <cell r="C290" t="str">
            <v>产业项目</v>
          </cell>
          <cell r="D290" t="str">
            <v>种养殖加工服务</v>
          </cell>
          <cell r="E290" t="str">
            <v>巩固提升类项目</v>
          </cell>
          <cell r="F290" t="str">
            <v>5100001005344506</v>
          </cell>
          <cell r="G290" t="str">
            <v>在国家储备林区发展林下中药材川乌、黄柏、天麻、淫羊藿等1500亩。</v>
          </cell>
          <cell r="H290" t="str">
            <v>是</v>
          </cell>
          <cell r="I290" t="str">
            <v>是</v>
          </cell>
          <cell r="J290" t="str">
            <v>是</v>
          </cell>
          <cell r="K290" t="str">
            <v>是</v>
          </cell>
        </row>
        <row r="291">
          <cell r="B291" t="str">
            <v>城口县鸡鸣乡2021年禅茶高效示范园建设项目</v>
          </cell>
          <cell r="C291" t="str">
            <v>产业项目</v>
          </cell>
          <cell r="D291" t="str">
            <v>休闲农业与乡村旅游</v>
          </cell>
          <cell r="E291" t="str">
            <v>巩固提升类项目</v>
          </cell>
          <cell r="F291" t="str">
            <v>5100001004913241</v>
          </cell>
          <cell r="G291" t="str">
            <v>新建高效示范茶园140亩，其中台地茶园35亩，坡地茶园105亩。</v>
          </cell>
          <cell r="H291" t="str">
            <v>是</v>
          </cell>
          <cell r="I291" t="str">
            <v>否</v>
          </cell>
          <cell r="J291" t="str">
            <v>否</v>
          </cell>
          <cell r="K291" t="str">
            <v>是</v>
          </cell>
        </row>
        <row r="292">
          <cell r="B292" t="str">
            <v>城口山地鸡及老腊肉全产业链招商引资投资专项奖补</v>
          </cell>
          <cell r="C292" t="str">
            <v>产业项目</v>
          </cell>
          <cell r="D292" t="str">
            <v>种植养殖加工服务</v>
          </cell>
          <cell r="E292" t="str">
            <v>巩固提升类项目</v>
          </cell>
          <cell r="F292" t="str">
            <v>5100001004801162</v>
          </cell>
          <cell r="G292" t="str">
            <v>按照招商引资“一企一策”，对重庆美缀美食品有限公司的投资进行专项补助。完成厂房建设阶段性奖补200万元；完成内外装修再阶段性奖补200万元；完成设施设备安装调试正式投产再奖补250万元。</v>
          </cell>
          <cell r="H292" t="str">
            <v>是</v>
          </cell>
          <cell r="I292" t="str">
            <v>是</v>
          </cell>
          <cell r="J292" t="str">
            <v>是</v>
          </cell>
          <cell r="K292" t="str">
            <v>是</v>
          </cell>
        </row>
        <row r="293">
          <cell r="B293" t="str">
            <v>咸宜镇老茶园改造</v>
          </cell>
          <cell r="C293" t="str">
            <v>产业项目</v>
          </cell>
          <cell r="D293" t="str">
            <v>种植养殖加工服务</v>
          </cell>
          <cell r="E293" t="str">
            <v>巩固提升类项目</v>
          </cell>
          <cell r="F293" t="str">
            <v>5100001005000439</v>
          </cell>
          <cell r="G293" t="str">
            <v>老茶园技改6000亩（包含清理茶园、树冠塑造、茶园施肥）</v>
          </cell>
          <cell r="H293" t="str">
            <v>是</v>
          </cell>
          <cell r="I293" t="str">
            <v>是</v>
          </cell>
          <cell r="J293" t="str">
            <v>是</v>
          </cell>
          <cell r="K293" t="str">
            <v>是</v>
          </cell>
        </row>
        <row r="294">
          <cell r="B294" t="str">
            <v>咸宜镇标准化茶园示范基地</v>
          </cell>
          <cell r="C294" t="str">
            <v>产业项目</v>
          </cell>
          <cell r="D294" t="str">
            <v>种植养殖加工服务</v>
          </cell>
          <cell r="E294" t="str">
            <v>巩固提升类项目</v>
          </cell>
          <cell r="F294" t="str">
            <v>5100001005000548</v>
          </cell>
          <cell r="G294" t="str">
            <v>在李坪村打造标准化茶园种植示范基地，标准化定植茶树300亩，直接带动农户458户,1702人</v>
          </cell>
          <cell r="H294" t="str">
            <v>是</v>
          </cell>
          <cell r="I294" t="str">
            <v>是</v>
          </cell>
          <cell r="J294" t="str">
            <v>是</v>
          </cell>
          <cell r="K294" t="str">
            <v>是</v>
          </cell>
        </row>
        <row r="295">
          <cell r="B295" t="str">
            <v>咸宜镇中六村山地鸡养殖基地、李坪村猕猴桃基地巩固提升项目</v>
          </cell>
          <cell r="C295" t="str">
            <v>产业项目</v>
          </cell>
          <cell r="D295" t="str">
            <v>种植养殖加工服务</v>
          </cell>
          <cell r="E295" t="str">
            <v>巩固提升类项目</v>
          </cell>
          <cell r="F295" t="str">
            <v>5100001005000768</v>
          </cell>
          <cell r="G295" t="str">
            <v>对原中六村山地鸡养殖基地、李坪村猕猴桃基地进行巩固提升，稳固持续发展产业基地。</v>
          </cell>
          <cell r="H295" t="str">
            <v>是</v>
          </cell>
          <cell r="I295" t="str">
            <v>是</v>
          </cell>
          <cell r="J295" t="str">
            <v>是</v>
          </cell>
          <cell r="K295" t="str">
            <v>是</v>
          </cell>
        </row>
        <row r="296">
          <cell r="B296" t="str">
            <v>城口县岚天乡2020年民房变民宿股权化改革项目</v>
          </cell>
          <cell r="C296" t="str">
            <v>产业项目</v>
          </cell>
          <cell r="D296" t="str">
            <v>其他</v>
          </cell>
          <cell r="E296" t="str">
            <v>巩固提升类项目</v>
          </cell>
          <cell r="F296" t="str">
            <v>5100001004847759</v>
          </cell>
          <cell r="G296" t="str">
            <v>岚天乡四个村闲置民房进行民宿改造</v>
          </cell>
          <cell r="H296" t="str">
            <v>是</v>
          </cell>
          <cell r="I296" t="str">
            <v>是</v>
          </cell>
          <cell r="J296" t="str">
            <v>是</v>
          </cell>
          <cell r="K296" t="str">
            <v>是</v>
          </cell>
        </row>
        <row r="297">
          <cell r="B297" t="str">
            <v>城口县2021年农村公路水毁灾后恢复工程</v>
          </cell>
          <cell r="C297" t="str">
            <v>村基础设施</v>
          </cell>
          <cell r="D297" t="str">
            <v>通村、组硬化路及护栏</v>
          </cell>
          <cell r="E297" t="str">
            <v>巩固提升类项目</v>
          </cell>
          <cell r="F297" t="str">
            <v>5100001005334245</v>
          </cell>
          <cell r="G297" t="str">
            <v>路基恢复、内边坡整治</v>
          </cell>
          <cell r="H297" t="str">
            <v>是</v>
          </cell>
          <cell r="I297" t="str">
            <v>否</v>
          </cell>
          <cell r="J297" t="str">
            <v>否</v>
          </cell>
          <cell r="K297" t="str">
            <v>否</v>
          </cell>
        </row>
        <row r="298">
          <cell r="B298" t="str">
            <v>城口县2021年农村供水灾后重建项目</v>
          </cell>
          <cell r="C298" t="str">
            <v>生活条件改善</v>
          </cell>
          <cell r="D298" t="str">
            <v>解决安全饮水</v>
          </cell>
          <cell r="E298" t="str">
            <v>巩固提升类项目</v>
          </cell>
          <cell r="F298" t="str">
            <v>5100001005486435</v>
          </cell>
          <cell r="G298" t="str">
            <v>全县25个乡镇街道安全饮水灾后恢复重建，解决群众安全饮水问题。</v>
          </cell>
          <cell r="H298" t="str">
            <v>是</v>
          </cell>
          <cell r="I298" t="str">
            <v>否</v>
          </cell>
          <cell r="J298" t="str">
            <v>否</v>
          </cell>
          <cell r="K298" t="str">
            <v>否</v>
          </cell>
        </row>
        <row r="299">
          <cell r="B299" t="str">
            <v>城口县2021年农村房屋灾后恢复项目</v>
          </cell>
          <cell r="C299" t="str">
            <v>危房改造</v>
          </cell>
          <cell r="D299" t="str">
            <v>危房改造</v>
          </cell>
          <cell r="E299" t="str">
            <v>巩固提升类项目</v>
          </cell>
          <cell r="F299" t="str">
            <v>5100001005200213</v>
          </cell>
          <cell r="G299" t="str">
            <v>部分乡镇街道脱贫人口、监测对象因灾住房受损、倒塌等灾后恢复。</v>
          </cell>
          <cell r="H299" t="str">
            <v>是</v>
          </cell>
          <cell r="I299" t="str">
            <v>否</v>
          </cell>
          <cell r="J299" t="str">
            <v>否</v>
          </cell>
          <cell r="K299" t="str">
            <v>否</v>
          </cell>
        </row>
        <row r="300">
          <cell r="B300" t="str">
            <v>城口县葛城街道2021年灾后恢复巩固拓展脱贫攻坚成果项目</v>
          </cell>
          <cell r="C300" t="str">
            <v>村基础设施</v>
          </cell>
          <cell r="D300" t="str">
            <v>其他</v>
          </cell>
          <cell r="E300" t="str">
            <v>巩固提升类项目</v>
          </cell>
          <cell r="F300" t="str">
            <v>5100001004798819</v>
          </cell>
          <cell r="G300" t="str">
            <v>修复因灾导致的村社道路、产业路、桥涵、饮水安全、产业受损等，切实解决影响群众“两不愁三保障”的急难愁盼问题。具体以实施方案或设施方案为准。</v>
          </cell>
          <cell r="H300" t="str">
            <v>是</v>
          </cell>
          <cell r="I300" t="str">
            <v>否</v>
          </cell>
          <cell r="J300" t="str">
            <v>否</v>
          </cell>
          <cell r="K300" t="str">
            <v>否</v>
          </cell>
        </row>
        <row r="301">
          <cell r="B301" t="str">
            <v>城口县复兴街道2021年灾后恢复巩固拓展脱贫攻坚成果项目</v>
          </cell>
          <cell r="C301" t="str">
            <v>村基础设施</v>
          </cell>
          <cell r="D301" t="str">
            <v>其他</v>
          </cell>
          <cell r="E301" t="str">
            <v>巩固提升类项目</v>
          </cell>
          <cell r="F301" t="str">
            <v>5100001004799976</v>
          </cell>
          <cell r="G301" t="str">
            <v>修复因灾导致的村社道路、产业路、桥涵、饮水安全、产业受损等，切实解决影响群众“两不愁三保障”的急难愁盼问题。具体以实施方案或设施方案为准。</v>
          </cell>
          <cell r="H301" t="str">
            <v>是</v>
          </cell>
          <cell r="I301" t="str">
            <v>否</v>
          </cell>
          <cell r="J301" t="str">
            <v>否</v>
          </cell>
          <cell r="K301" t="str">
            <v>否</v>
          </cell>
        </row>
        <row r="302">
          <cell r="B302" t="str">
            <v>城口县修齐镇2021年灾后恢复巩固拓展脱贫攻坚成果项目</v>
          </cell>
          <cell r="C302" t="str">
            <v>村基础设施</v>
          </cell>
          <cell r="D302" t="str">
            <v>其他</v>
          </cell>
          <cell r="E302" t="str">
            <v>巩固提升类项目</v>
          </cell>
          <cell r="F302" t="str">
            <v>5100001004830228</v>
          </cell>
          <cell r="G302" t="str">
            <v>修复因灾导致的村社道路、产业路、桥涵、饮水安全、产业受损等，切实解决影响群众“两不愁三保障”的急难愁盼问题。具体以实施方案或设施方案为准。</v>
          </cell>
          <cell r="H302" t="str">
            <v>是</v>
          </cell>
          <cell r="I302" t="str">
            <v>否</v>
          </cell>
          <cell r="J302" t="str">
            <v>否</v>
          </cell>
          <cell r="K302" t="str">
            <v>否</v>
          </cell>
        </row>
        <row r="303">
          <cell r="B303" t="str">
            <v>城口县高观镇2021年灾后恢复巩固拓展脱贫攻坚成果项目</v>
          </cell>
          <cell r="C303" t="str">
            <v>村基础设施</v>
          </cell>
          <cell r="D303" t="str">
            <v>其他</v>
          </cell>
          <cell r="E303" t="str">
            <v>巩固提升类项目</v>
          </cell>
          <cell r="F303" t="str">
            <v>5100001004909753</v>
          </cell>
          <cell r="G303" t="str">
            <v>修复因灾导致的村社道路、产业路、桥涵、饮水安全、产业受损等，切实解决影响群众“两不愁三保障”的急难愁盼问题。具体以实施方案或设施方案为准。</v>
          </cell>
          <cell r="H303" t="str">
            <v>是</v>
          </cell>
          <cell r="I303" t="str">
            <v>否</v>
          </cell>
          <cell r="J303" t="str">
            <v>否</v>
          </cell>
          <cell r="K303" t="str">
            <v>否</v>
          </cell>
        </row>
        <row r="304">
          <cell r="B304" t="str">
            <v>城口县明通镇2021年灾后恢复巩固拓展脱贫攻坚成果项目</v>
          </cell>
          <cell r="C304" t="str">
            <v>村基础设施</v>
          </cell>
          <cell r="D304" t="str">
            <v>其他</v>
          </cell>
          <cell r="E304" t="str">
            <v>巩固提升类项目</v>
          </cell>
          <cell r="F304" t="str">
            <v>5100001004866884</v>
          </cell>
          <cell r="G304" t="str">
            <v>修复因灾导致的村社道路、产业路、桥涵、饮水安全、产业受损等，切实解决影响群众“两不愁三保障”的急难愁盼问题。具体以实施方案或设施方案为准。</v>
          </cell>
          <cell r="H304" t="str">
            <v>是</v>
          </cell>
          <cell r="I304" t="str">
            <v>否</v>
          </cell>
          <cell r="J304" t="str">
            <v>否</v>
          </cell>
          <cell r="K304" t="str">
            <v>否</v>
          </cell>
        </row>
        <row r="305">
          <cell r="B305" t="str">
            <v>城口县庙坝镇2021年灾后恢复巩固拓展脱贫攻坚成果项目</v>
          </cell>
          <cell r="C305" t="str">
            <v>村基础设施</v>
          </cell>
          <cell r="D305" t="str">
            <v>其他</v>
          </cell>
          <cell r="E305" t="str">
            <v>巩固提升类项目</v>
          </cell>
          <cell r="F305" t="str">
            <v>5100001004909149</v>
          </cell>
          <cell r="G305" t="str">
            <v>修复因灾导致的村社道路、产业路、桥涵、饮水安全、产业受损等，切实解决影响群众“两不愁三保障”的急难愁盼问题。具体以实施方案或设施方案为准。</v>
          </cell>
          <cell r="H305" t="str">
            <v>是</v>
          </cell>
          <cell r="I305" t="str">
            <v>否</v>
          </cell>
          <cell r="J305" t="str">
            <v>否</v>
          </cell>
          <cell r="K305" t="str">
            <v>否</v>
          </cell>
        </row>
        <row r="306">
          <cell r="B306" t="str">
            <v>城口县坪坝镇2021年灾后恢复巩固拓展脱贫攻坚成果项目</v>
          </cell>
          <cell r="C306" t="str">
            <v>村基础设施</v>
          </cell>
          <cell r="D306" t="str">
            <v>其他</v>
          </cell>
          <cell r="E306" t="str">
            <v>巩固提升类项目</v>
          </cell>
          <cell r="F306" t="str">
            <v>5100001004869560</v>
          </cell>
          <cell r="G306" t="str">
            <v>修复因灾导致的村社道路、产业路、桥涵、饮水安全、产业受损等，切实解决影响群众“两不愁三保障”的急难愁盼问题。具体以实施方案或设施方案为准。</v>
          </cell>
          <cell r="H306" t="str">
            <v>是</v>
          </cell>
          <cell r="I306" t="str">
            <v>否</v>
          </cell>
          <cell r="J306" t="str">
            <v>是</v>
          </cell>
          <cell r="K306" t="str">
            <v>否</v>
          </cell>
        </row>
        <row r="307">
          <cell r="B307" t="str">
            <v>城口县巴山镇2021年灾后恢复巩固拓展脱贫攻坚成果项目</v>
          </cell>
          <cell r="C307" t="str">
            <v>村基础设施</v>
          </cell>
          <cell r="D307" t="str">
            <v>其他</v>
          </cell>
          <cell r="E307" t="str">
            <v>巩固提升类项目</v>
          </cell>
          <cell r="F307" t="str">
            <v>5100001004852219</v>
          </cell>
          <cell r="G307" t="str">
            <v>修复因灾导致的村社道路、产业路、桥涵、饮水安全、产业受损等，切实解决影响群众“两不愁三保障”的急难愁盼问题。具体以实施方案或设施方案为准。</v>
          </cell>
          <cell r="H307" t="str">
            <v>是</v>
          </cell>
          <cell r="I307" t="str">
            <v>否</v>
          </cell>
          <cell r="J307" t="str">
            <v>否</v>
          </cell>
          <cell r="K307" t="str">
            <v>否</v>
          </cell>
        </row>
        <row r="308">
          <cell r="B308" t="str">
            <v>城口县高燕镇2021年灾后恢复巩固拓展脱贫攻坚成果项目</v>
          </cell>
          <cell r="C308" t="str">
            <v>村基础设施</v>
          </cell>
          <cell r="D308" t="str">
            <v>其他</v>
          </cell>
          <cell r="E308" t="str">
            <v>巩固提升类项目</v>
          </cell>
          <cell r="F308" t="str">
            <v>5100001004842933</v>
          </cell>
          <cell r="G308" t="str">
            <v>修复因灾导致的村社道路、产业路、桥涵、饮水安全、产业受损等，切实解决影响群众“两不愁三保障”的急难愁盼问题。具体以实施方案或设施方案为准。</v>
          </cell>
          <cell r="H308" t="str">
            <v>是</v>
          </cell>
          <cell r="I308" t="str">
            <v>否</v>
          </cell>
          <cell r="J308" t="str">
            <v>否</v>
          </cell>
          <cell r="K308" t="str">
            <v>否</v>
          </cell>
        </row>
        <row r="309">
          <cell r="B309" t="str">
            <v>城口县东安镇2021年灾后恢复巩固拓展脱贫攻坚成果项目</v>
          </cell>
          <cell r="C309" t="str">
            <v>村基础设施</v>
          </cell>
          <cell r="D309" t="str">
            <v>其他</v>
          </cell>
          <cell r="E309" t="str">
            <v>巩固提升类项目</v>
          </cell>
          <cell r="F309" t="str">
            <v>5100001004842680</v>
          </cell>
          <cell r="G309" t="str">
            <v>修复因灾导致的村社道路、产业路、桥涵、饮水安全、产业受损等，切实解决影响群众“两不愁三保障”的急难愁盼问题。具体以实施方案或设施方案为准。</v>
          </cell>
          <cell r="H309" t="str">
            <v>是</v>
          </cell>
          <cell r="I309" t="str">
            <v>否</v>
          </cell>
          <cell r="J309" t="str">
            <v>否</v>
          </cell>
          <cell r="K309" t="str">
            <v>否</v>
          </cell>
        </row>
        <row r="310">
          <cell r="B310" t="str">
            <v>城口县东安镇2021年灾后恢复巩固拓展脱贫攻坚成果项目</v>
          </cell>
          <cell r="C310" t="str">
            <v>村基础设施</v>
          </cell>
          <cell r="D310" t="str">
            <v>其他</v>
          </cell>
          <cell r="E310" t="str">
            <v>巩固提升类项目</v>
          </cell>
          <cell r="F310" t="str">
            <v>5100001004842680</v>
          </cell>
          <cell r="G310" t="str">
            <v>修复因灾导致的村社道路、产业路、桥涵、饮水安全、产业受损等，切实解决影响群众“两不愁三保障”的急难愁盼问题。具体以实施方案或设施方案为准。</v>
          </cell>
          <cell r="H310" t="str">
            <v>是</v>
          </cell>
          <cell r="I310" t="str">
            <v>否</v>
          </cell>
          <cell r="J310" t="str">
            <v>否</v>
          </cell>
          <cell r="K310" t="str">
            <v>否</v>
          </cell>
        </row>
        <row r="311">
          <cell r="B311" t="str">
            <v>城口县咸宜镇2021年灾后恢复巩固拓展脱贫攻坚成果项目</v>
          </cell>
          <cell r="C311" t="str">
            <v>村基础设施</v>
          </cell>
          <cell r="D311" t="str">
            <v>其他</v>
          </cell>
          <cell r="E311" t="str">
            <v>巩固提升类项目</v>
          </cell>
          <cell r="F311" t="str">
            <v>5100001004866226</v>
          </cell>
          <cell r="G311" t="str">
            <v>修复因灾导致的村社道路、产业路、桥涵、饮水安全、产业受损等，切实解决影响群众“两不愁三保障”的急难愁盼问题。具体以实施方案或设施方案为准。</v>
          </cell>
          <cell r="H311" t="str">
            <v>是</v>
          </cell>
          <cell r="I311" t="str">
            <v>否</v>
          </cell>
          <cell r="J311" t="str">
            <v>否</v>
          </cell>
          <cell r="K311" t="str">
            <v>否</v>
          </cell>
        </row>
        <row r="312">
          <cell r="B312" t="str">
            <v>城口县高楠镇2021年灾后恢复巩固拓展脱贫攻坚成果项目</v>
          </cell>
          <cell r="C312" t="str">
            <v>村基础设施</v>
          </cell>
          <cell r="D312" t="str">
            <v>其他</v>
          </cell>
          <cell r="E312" t="str">
            <v>巩固提升类项目</v>
          </cell>
          <cell r="F312" t="str">
            <v>5100001004837801</v>
          </cell>
          <cell r="G312" t="str">
            <v>修复因灾导致的村社道路、产业路、桥涵、饮水安全、产业受损等，切实解决影响群众“两不愁三保障”的急难愁盼问题。具体以实施方案或设施方案为准。</v>
          </cell>
          <cell r="H312" t="str">
            <v>是</v>
          </cell>
          <cell r="I312" t="str">
            <v>否</v>
          </cell>
          <cell r="J312" t="str">
            <v>否</v>
          </cell>
          <cell r="K312" t="str">
            <v>否</v>
          </cell>
        </row>
        <row r="313">
          <cell r="B313" t="str">
            <v>城口县龙田乡2021年灾后恢复巩固拓展脱贫攻坚成果项目</v>
          </cell>
          <cell r="C313" t="str">
            <v>村基础设施</v>
          </cell>
          <cell r="D313" t="str">
            <v>其他</v>
          </cell>
          <cell r="E313" t="str">
            <v>解决"两不愁三保障"项目</v>
          </cell>
          <cell r="F313" t="str">
            <v>5100001004815963</v>
          </cell>
          <cell r="G313" t="str">
            <v>修复因灾导致的村社道路、产业路、桥涵、饮水安全、产业受损等，切实解决影响群众“两不愁三保障”的急难愁盼问题。具体以实施方案或设施方案为准。</v>
          </cell>
          <cell r="H313" t="str">
            <v>是</v>
          </cell>
          <cell r="I313" t="str">
            <v>否</v>
          </cell>
          <cell r="J313" t="str">
            <v>否</v>
          </cell>
          <cell r="K313" t="str">
            <v>否</v>
          </cell>
        </row>
        <row r="314">
          <cell r="B314" t="str">
            <v>城口县北屏乡2021年灾后恢复巩固拓展脱贫攻坚成果项目</v>
          </cell>
          <cell r="C314" t="str">
            <v>村基础设施</v>
          </cell>
          <cell r="D314" t="str">
            <v>其他</v>
          </cell>
          <cell r="E314" t="str">
            <v>巩固提升类项目</v>
          </cell>
          <cell r="F314" t="str">
            <v>5100001004954685</v>
          </cell>
          <cell r="G314" t="str">
            <v>修复因灾导致的村社道路、产业路、桥涵、饮水安全、产业受损等，切实解决影响群众“两不愁三保障”的急难愁盼问题。具体以实施方案或设施方案为准。</v>
          </cell>
          <cell r="H314" t="str">
            <v>是</v>
          </cell>
          <cell r="I314" t="str">
            <v>否</v>
          </cell>
          <cell r="J314" t="str">
            <v>否</v>
          </cell>
          <cell r="K314" t="str">
            <v>否</v>
          </cell>
        </row>
        <row r="315">
          <cell r="B315" t="str">
            <v>城口县岚天乡2021年灾后恢复巩固拓展脱贫攻坚成果项目</v>
          </cell>
          <cell r="C315" t="str">
            <v>村基础设施</v>
          </cell>
          <cell r="D315" t="str">
            <v>其他</v>
          </cell>
          <cell r="E315" t="str">
            <v>巩固提升类项目</v>
          </cell>
          <cell r="F315" t="str">
            <v>5100001004849970</v>
          </cell>
          <cell r="G315" t="str">
            <v>修复因灾导致的村社道路、产业路、桥涵、饮水安全、产业受损等，切实解决影响群众“两不愁三保障”的急难愁盼问题。具体以实施方案或设施方案为准。</v>
          </cell>
          <cell r="H315" t="str">
            <v>是</v>
          </cell>
          <cell r="I315" t="str">
            <v>否</v>
          </cell>
        </row>
        <row r="315">
          <cell r="K315" t="str">
            <v>否</v>
          </cell>
        </row>
        <row r="316">
          <cell r="B316" t="str">
            <v>城口县河鱼乡2021年灾后恢复巩固拓展脱贫攻坚成果项目</v>
          </cell>
          <cell r="C316" t="str">
            <v>村基础设施</v>
          </cell>
          <cell r="D316" t="str">
            <v>其他</v>
          </cell>
          <cell r="E316" t="str">
            <v>巩固提升类项目</v>
          </cell>
          <cell r="F316" t="str">
            <v>5100001004887089</v>
          </cell>
          <cell r="G316" t="str">
            <v>修复因灾导致的村社道路、产业路、桥涵、饮水安全、产业受损等，切实解决影响群众“两不愁三保障”的急难愁盼问题。具体以实施方案或设施方案为准。</v>
          </cell>
          <cell r="H316" t="str">
            <v>是</v>
          </cell>
          <cell r="I316" t="str">
            <v>否</v>
          </cell>
          <cell r="J316" t="str">
            <v>是</v>
          </cell>
          <cell r="K316" t="str">
            <v>否</v>
          </cell>
        </row>
        <row r="317">
          <cell r="B317" t="str">
            <v>城口县厚坪乡2021年灾后恢复巩固拓展脱贫攻坚成果项目</v>
          </cell>
          <cell r="C317" t="str">
            <v>村基础设施</v>
          </cell>
          <cell r="D317" t="str">
            <v>其他</v>
          </cell>
          <cell r="E317" t="str">
            <v>巩固提升类项目</v>
          </cell>
          <cell r="F317" t="str">
            <v>5100001004888111</v>
          </cell>
          <cell r="G317" t="str">
            <v>修复因灾导致的村社道路、产业路、桥涵、饮水安全、产业受损等，切实解决影响群众“两不愁三保障”的急难愁盼问题。具体以实施方案或设施方案为准。</v>
          </cell>
          <cell r="H317" t="str">
            <v>是</v>
          </cell>
          <cell r="I317" t="str">
            <v>否</v>
          </cell>
          <cell r="J317" t="str">
            <v>否</v>
          </cell>
          <cell r="K317" t="str">
            <v>否</v>
          </cell>
        </row>
        <row r="318">
          <cell r="B318" t="str">
            <v>城口县治平乡2021年灾后恢复巩固拓展脱贫攻坚成果项目</v>
          </cell>
          <cell r="C318" t="str">
            <v>村基础设施</v>
          </cell>
          <cell r="D318" t="str">
            <v>其他</v>
          </cell>
          <cell r="E318" t="str">
            <v>巩固提升类项目</v>
          </cell>
          <cell r="F318" t="str">
            <v>5100001005278078</v>
          </cell>
          <cell r="G318" t="str">
            <v>修复因灾导致的村社道路、产业路、桥涵、饮水安全、产业受损等，切实解决影响群众“两不愁三保障”的急难愁盼问题。具体以实施方案或设施方案为准。</v>
          </cell>
          <cell r="H318" t="str">
            <v>是</v>
          </cell>
          <cell r="I318" t="str">
            <v>否</v>
          </cell>
          <cell r="J318" t="str">
            <v>否</v>
          </cell>
          <cell r="K318" t="str">
            <v>否</v>
          </cell>
        </row>
        <row r="319">
          <cell r="B319" t="str">
            <v>城口县明中乡2021年灾后恢复巩固拓展脱贫攻坚成果项目</v>
          </cell>
          <cell r="C319" t="str">
            <v>村基础设施</v>
          </cell>
          <cell r="D319" t="str">
            <v>其他</v>
          </cell>
          <cell r="E319" t="str">
            <v>巩固提升类项目</v>
          </cell>
          <cell r="F319" t="str">
            <v>5100001004827022</v>
          </cell>
          <cell r="G319" t="str">
            <v>修复因灾导致的村社道路、产业路、桥涵、饮水安全、产业受损等，切实解决影响群众“两不愁三保障”的急难愁盼问题。具体以实施方案或设施方案为准。</v>
          </cell>
          <cell r="H319" t="str">
            <v>是</v>
          </cell>
          <cell r="I319" t="str">
            <v>否</v>
          </cell>
          <cell r="J319" t="str">
            <v>否</v>
          </cell>
          <cell r="K319" t="str">
            <v>否</v>
          </cell>
        </row>
        <row r="320">
          <cell r="B320" t="str">
            <v>城口县蓼子乡2021年灾后恢复巩固拓展脱贫攻坚成果项目</v>
          </cell>
          <cell r="C320" t="str">
            <v>村基础设施</v>
          </cell>
          <cell r="D320" t="str">
            <v>其他</v>
          </cell>
          <cell r="E320" t="str">
            <v>巩固提升类项目</v>
          </cell>
          <cell r="F320" t="str">
            <v>5100001004889674</v>
          </cell>
          <cell r="G320" t="str">
            <v>修复因灾导致的村社道路、产业路、桥涵、饮水安全、产业受损等，切实解决影响群众“两不愁三保障”的急难愁盼问题。具体以实施方案或设施方案为准。</v>
          </cell>
          <cell r="H320" t="str">
            <v>是</v>
          </cell>
          <cell r="I320" t="str">
            <v>否</v>
          </cell>
          <cell r="J320" t="str">
            <v>否</v>
          </cell>
          <cell r="K320" t="str">
            <v>否</v>
          </cell>
        </row>
        <row r="321">
          <cell r="B321" t="str">
            <v>城口县鸡鸣乡2021年灾后恢复巩固拓展脱贫攻坚成果项目</v>
          </cell>
          <cell r="C321" t="str">
            <v>村基础设施</v>
          </cell>
          <cell r="D321" t="str">
            <v>其他</v>
          </cell>
          <cell r="E321" t="str">
            <v>巩固提升类项目</v>
          </cell>
          <cell r="F321" t="str">
            <v>5100001004966442</v>
          </cell>
          <cell r="G321" t="str">
            <v>修复因灾导致的村社道路、产业路、桥涵、饮水安全、产业受损等，切实解决影响群众“两不愁三保障”的急难愁盼问题。具体以实施方案或设施方案为准。</v>
          </cell>
          <cell r="H321" t="str">
            <v>是</v>
          </cell>
          <cell r="I321" t="str">
            <v>否</v>
          </cell>
          <cell r="J321" t="str">
            <v>否</v>
          </cell>
          <cell r="K321" t="str">
            <v>否</v>
          </cell>
        </row>
        <row r="322">
          <cell r="B322" t="str">
            <v>城口县周溪乡2021年灾后恢复巩固拓展脱贫攻坚成果项目</v>
          </cell>
          <cell r="C322" t="str">
            <v>村基础设施</v>
          </cell>
          <cell r="D322" t="str">
            <v>其他</v>
          </cell>
          <cell r="E322" t="str">
            <v>巩固提升类项目</v>
          </cell>
          <cell r="F322" t="str">
            <v>5100001004953711</v>
          </cell>
          <cell r="G322" t="str">
            <v>修复因灾导致的村社道路、产业路、桥涵、饮水安全、产业受损等，切实解决影响群众“两不愁三保障”的急难愁盼问题。具体以实施方案或设施方案为准。</v>
          </cell>
          <cell r="H322" t="str">
            <v>是</v>
          </cell>
          <cell r="I322" t="str">
            <v>否</v>
          </cell>
          <cell r="J322" t="str">
            <v>否</v>
          </cell>
          <cell r="K322" t="str">
            <v>否</v>
          </cell>
        </row>
        <row r="323">
          <cell r="B323" t="str">
            <v>城口县双河乡2021年灾后恢复巩固拓展脱贫攻坚成果项目</v>
          </cell>
          <cell r="C323" t="str">
            <v>村基础设施</v>
          </cell>
          <cell r="D323" t="str">
            <v>其他</v>
          </cell>
          <cell r="E323" t="str">
            <v>巩固提升类项目</v>
          </cell>
          <cell r="F323" t="str">
            <v>5100001004887638</v>
          </cell>
          <cell r="G323" t="str">
            <v>修复因灾导致的村社道路、产业路、桥涵、饮水安全、产业受损等，切实解决影响群众“两不愁三保障”的急难愁盼问题。具体以实施方案或设施方案为准。</v>
          </cell>
          <cell r="H323" t="str">
            <v>是</v>
          </cell>
          <cell r="I323" t="str">
            <v>否</v>
          </cell>
          <cell r="J323" t="str">
            <v>是</v>
          </cell>
          <cell r="K323" t="str">
            <v>否</v>
          </cell>
        </row>
        <row r="324">
          <cell r="B324" t="str">
            <v>城口县沿河乡2021年灾后恢复巩固拓展脱贫攻坚成果项目</v>
          </cell>
          <cell r="C324" t="str">
            <v>村基础设施</v>
          </cell>
          <cell r="D324" t="str">
            <v>其他</v>
          </cell>
          <cell r="E324" t="str">
            <v>巩固提升类项目</v>
          </cell>
          <cell r="F324" t="str">
            <v>5100001004968401</v>
          </cell>
          <cell r="G324" t="str">
            <v>修复因灾导致的村社道路、产业路、桥涵、饮水安全、产业受损等，切实解决影响群众“两不愁三保障”的急难愁盼问题。具体以实施方案或设施方案为准。</v>
          </cell>
          <cell r="H324" t="str">
            <v>是</v>
          </cell>
          <cell r="I324" t="str">
            <v>否</v>
          </cell>
          <cell r="J324" t="str">
            <v>否</v>
          </cell>
          <cell r="K324" t="str">
            <v>否</v>
          </cell>
        </row>
        <row r="325">
          <cell r="B325" t="str">
            <v>城口县左岚乡2021年灾后恢复巩固拓展脱贫攻坚成果项目</v>
          </cell>
          <cell r="C325" t="str">
            <v>村基础设施</v>
          </cell>
          <cell r="D325" t="str">
            <v>其他</v>
          </cell>
          <cell r="E325" t="str">
            <v>巩固提升类项目</v>
          </cell>
          <cell r="F325" t="str">
            <v>5100001004831187</v>
          </cell>
          <cell r="G325" t="str">
            <v>修复因灾导致的村社道路、产业路、桥涵、饮水安全、产业受损等，切实解决影响群众“两不愁三保障”的急难愁盼问题。具体以实施方案或设施方案为准。</v>
          </cell>
          <cell r="H325" t="str">
            <v>是</v>
          </cell>
          <cell r="I325" t="str">
            <v>否</v>
          </cell>
          <cell r="J325" t="str">
            <v>否</v>
          </cell>
          <cell r="K325" t="str">
            <v>否</v>
          </cell>
        </row>
        <row r="326">
          <cell r="B326" t="str">
            <v>城口县2021年治平乡木瓜坪农文旅融合发展项目</v>
          </cell>
          <cell r="C326" t="str">
            <v>产业项目</v>
          </cell>
          <cell r="D326" t="str">
            <v>休闲农业与乡村旅游</v>
          </cell>
          <cell r="E326" t="str">
            <v>巩固提升类项目</v>
          </cell>
          <cell r="F326" t="str">
            <v>5100001066721086</v>
          </cell>
          <cell r="G326" t="str">
            <v>打造治平乡木瓜坪农文旅融合发展项目，依托现有木瓜坪120亩冬桃基地修建产业及观光步道800米；建设观光平台3处、建设景观小品及游乐设施等。</v>
          </cell>
          <cell r="H326" t="str">
            <v>是</v>
          </cell>
          <cell r="I326" t="str">
            <v>是</v>
          </cell>
          <cell r="J326" t="str">
            <v>是</v>
          </cell>
          <cell r="K326" t="str">
            <v>是</v>
          </cell>
        </row>
        <row r="327">
          <cell r="B327" t="str">
            <v>城口县2021年咸宜镇李坪村二、四社产业公路硬化工程</v>
          </cell>
          <cell r="C327" t="str">
            <v>村基础设施</v>
          </cell>
          <cell r="D327" t="str">
            <v>产业路</v>
          </cell>
          <cell r="E327" t="str">
            <v>巩固提升类项目</v>
          </cell>
          <cell r="F327" t="str">
            <v>5100001054219517</v>
          </cell>
          <cell r="G327" t="str">
            <v>硬化李坪村2.4社产业公路长约1.6km，宽4.5m。包含排水设施建设等。</v>
          </cell>
          <cell r="H327" t="str">
            <v>是</v>
          </cell>
          <cell r="I327" t="str">
            <v>否</v>
          </cell>
          <cell r="J327" t="str">
            <v>否</v>
          </cell>
          <cell r="K327" t="str">
            <v>否</v>
          </cell>
        </row>
        <row r="328">
          <cell r="B328" t="str">
            <v>城口县2021年咸宜镇青龙村、咸宜村农村公路建设项目</v>
          </cell>
          <cell r="C328" t="str">
            <v>村基础设施</v>
          </cell>
          <cell r="D328" t="str">
            <v>其他</v>
          </cell>
          <cell r="E328" t="str">
            <v>巩固提升类项目</v>
          </cell>
          <cell r="F328" t="str">
            <v>5100001054224203</v>
          </cell>
          <cell r="G328" t="str">
            <v>新建重庆城口（陕渝界）至开州高速公路鸡鸣互通咸宜连接线，长度2.253km，宽度8m—8.5m</v>
          </cell>
          <cell r="H328" t="str">
            <v>是</v>
          </cell>
          <cell r="I328" t="str">
            <v>否</v>
          </cell>
          <cell r="J328" t="str">
            <v>否</v>
          </cell>
          <cell r="K328" t="str">
            <v>否</v>
          </cell>
        </row>
        <row r="329">
          <cell r="B329" t="str">
            <v>城口县2021年坪坝镇新华村产业路建设项目</v>
          </cell>
          <cell r="C329" t="str">
            <v>村基础设施</v>
          </cell>
          <cell r="D329" t="str">
            <v>产业路</v>
          </cell>
          <cell r="E329" t="str">
            <v>巩固提升类项目</v>
          </cell>
          <cell r="F329" t="str">
            <v>5100001054100639</v>
          </cell>
          <cell r="G329" t="str">
            <v>牯牛潭到鹅项颈产业路长2公里。</v>
          </cell>
          <cell r="H329" t="str">
            <v>是</v>
          </cell>
          <cell r="I329" t="str">
            <v>否</v>
          </cell>
          <cell r="J329" t="str">
            <v>否</v>
          </cell>
          <cell r="K329" t="str">
            <v>否</v>
          </cell>
        </row>
        <row r="330">
          <cell r="B330" t="str">
            <v>城口县2021年高楠镇水毁公路修复工程</v>
          </cell>
          <cell r="C330" t="str">
            <v>村基础设施</v>
          </cell>
          <cell r="D330" t="str">
            <v>其他</v>
          </cell>
          <cell r="E330" t="str">
            <v>巩固提升类项目</v>
          </cell>
          <cell r="F330" t="str">
            <v>5100001054138312</v>
          </cell>
          <cell r="G330" t="str">
            <v>高楠镇2021年水毁公路进行修复</v>
          </cell>
          <cell r="H330" t="str">
            <v>是</v>
          </cell>
          <cell r="I330" t="str">
            <v>否</v>
          </cell>
          <cell r="J330" t="str">
            <v>否</v>
          </cell>
          <cell r="K330" t="str">
            <v>否</v>
          </cell>
        </row>
        <row r="331">
          <cell r="B331" t="str">
            <v>城口县2021年咸宜镇明月村返水坪供水改造工程</v>
          </cell>
          <cell r="C331" t="str">
            <v>生活条件改善</v>
          </cell>
          <cell r="D331" t="str">
            <v>解决安全饮水</v>
          </cell>
          <cell r="E331" t="str">
            <v>巩固提升类项目</v>
          </cell>
          <cell r="F331" t="str">
            <v>5100001054316812</v>
          </cell>
          <cell r="G331" t="str">
            <v>新增水源，官网延伸5km；新增步道及配套设施。</v>
          </cell>
          <cell r="H331" t="str">
            <v>是</v>
          </cell>
          <cell r="I331" t="str">
            <v>否</v>
          </cell>
          <cell r="J331" t="str">
            <v>否</v>
          </cell>
          <cell r="K331" t="str">
            <v>否</v>
          </cell>
        </row>
        <row r="332">
          <cell r="B332" t="str">
            <v>城口县2021年高燕镇国丰村集中供水工程</v>
          </cell>
          <cell r="C332" t="str">
            <v>生活条件改善</v>
          </cell>
          <cell r="D332" t="str">
            <v>解决安全饮水</v>
          </cell>
          <cell r="E332" t="str">
            <v>巩固提升类项目</v>
          </cell>
          <cell r="F332" t="str">
            <v>5100001054322098</v>
          </cell>
          <cell r="G332" t="str">
            <v>新建500m³/d水处理厂一座，铺设管道16000m。</v>
          </cell>
          <cell r="H332" t="str">
            <v>是</v>
          </cell>
          <cell r="I332" t="str">
            <v>否</v>
          </cell>
          <cell r="J332" t="str">
            <v>否</v>
          </cell>
          <cell r="K332" t="str">
            <v>是</v>
          </cell>
        </row>
        <row r="333">
          <cell r="B333" t="str">
            <v>城口县2021年修齐镇农村集中供水工程改造项目</v>
          </cell>
          <cell r="C333" t="str">
            <v>生活条件改善</v>
          </cell>
          <cell r="D333" t="str">
            <v>解决安全饮水</v>
          </cell>
          <cell r="E333" t="str">
            <v>巩固提升类项目</v>
          </cell>
          <cell r="F333" t="str">
            <v>5100001054343236</v>
          </cell>
          <cell r="G333" t="str">
            <v>新建蓄水池2口，铺设管道10000m及其附属设施</v>
          </cell>
          <cell r="H333" t="str">
            <v>是</v>
          </cell>
          <cell r="I333" t="str">
            <v>否</v>
          </cell>
          <cell r="J333" t="str">
            <v>否</v>
          </cell>
          <cell r="K333" t="str">
            <v>否</v>
          </cell>
        </row>
        <row r="334">
          <cell r="B334" t="str">
            <v>城口县2021年鸡鸣乡场镇供水点附属设施工程</v>
          </cell>
          <cell r="C334" t="str">
            <v>村基础设施</v>
          </cell>
          <cell r="D334" t="str">
            <v>其他</v>
          </cell>
          <cell r="E334" t="str">
            <v>巩固提升类项目</v>
          </cell>
          <cell r="F334" t="str">
            <v>5100001054359571</v>
          </cell>
          <cell r="G334" t="str">
            <v>鸡鸣乡场镇集中供水点河堤护基300米</v>
          </cell>
          <cell r="H334" t="str">
            <v>是</v>
          </cell>
          <cell r="I334" t="str">
            <v>否</v>
          </cell>
          <cell r="J334" t="str">
            <v>否</v>
          </cell>
          <cell r="K334" t="str">
            <v>否</v>
          </cell>
        </row>
        <row r="335">
          <cell r="B335" t="str">
            <v>城口县2021年东安场镇供水点附属设施工程</v>
          </cell>
          <cell r="C335" t="str">
            <v>村基础设施</v>
          </cell>
          <cell r="D335" t="str">
            <v>其他</v>
          </cell>
          <cell r="E335" t="str">
            <v>巩固提升类项目</v>
          </cell>
          <cell r="F335" t="str">
            <v>5100001054366153</v>
          </cell>
          <cell r="G335" t="str">
            <v>东安镇水厂及场镇集中供水点河堤护基800米</v>
          </cell>
          <cell r="H335" t="str">
            <v>是</v>
          </cell>
          <cell r="I335" t="str">
            <v>否</v>
          </cell>
          <cell r="J335" t="str">
            <v>否</v>
          </cell>
          <cell r="K335" t="str">
            <v>否</v>
          </cell>
        </row>
        <row r="336">
          <cell r="B336" t="str">
            <v>城口县2021年咸宜农村集中供水改造工程</v>
          </cell>
          <cell r="C336" t="str">
            <v>生活条件改善</v>
          </cell>
          <cell r="D336" t="str">
            <v>解决安全饮水</v>
          </cell>
          <cell r="E336" t="str">
            <v>巩固提升类项目</v>
          </cell>
          <cell r="F336" t="str">
            <v>5100001054346873</v>
          </cell>
          <cell r="G336" t="str">
            <v>新建蓄水池4口，取水池8口，铺设管道12500m及其附属设施</v>
          </cell>
          <cell r="H336" t="str">
            <v>是</v>
          </cell>
          <cell r="I336" t="str">
            <v>否</v>
          </cell>
          <cell r="J336" t="str">
            <v>否</v>
          </cell>
          <cell r="K336" t="str">
            <v>否</v>
          </cell>
        </row>
        <row r="337">
          <cell r="B337" t="str">
            <v>城口县2021年岚天乡三河村孙家坝产业基地建设项目二期</v>
          </cell>
          <cell r="C337" t="str">
            <v>村基础设施</v>
          </cell>
          <cell r="D337" t="str">
            <v>其他</v>
          </cell>
          <cell r="E337" t="str">
            <v>巩固提升类项目</v>
          </cell>
          <cell r="F337" t="str">
            <v>5100001054122884</v>
          </cell>
          <cell r="G337" t="str">
            <v>三河村孙家坝产业基地建设河堤修建约240米，包括土石方开挖约3000m³，河堤修建约240m，场地平整约500平方米，栏杆约150m，土石方回填约1500m³，碎石地面约150平方米等基础设施。</v>
          </cell>
          <cell r="H337" t="str">
            <v>是</v>
          </cell>
          <cell r="I337" t="str">
            <v>否</v>
          </cell>
          <cell r="J337" t="str">
            <v>否</v>
          </cell>
          <cell r="K337" t="str">
            <v>否</v>
          </cell>
        </row>
        <row r="338">
          <cell r="B338" t="str">
            <v>城口县2021年龙田乡中安村（易地扶贫搬迁安置点）脱贫村巩固提升工程</v>
          </cell>
          <cell r="C338" t="str">
            <v>村基础设施</v>
          </cell>
          <cell r="D338" t="str">
            <v>其他</v>
          </cell>
          <cell r="E338" t="str">
            <v>巩固提升类项目</v>
          </cell>
          <cell r="F338" t="str">
            <v>5100001054077805</v>
          </cell>
          <cell r="G338" t="str">
            <v>巩固拓展脱贫攻坚成果同乡村振兴有效衔接相关支出，具体以实际设计为准。</v>
          </cell>
          <cell r="H338" t="str">
            <v>是</v>
          </cell>
          <cell r="I338" t="str">
            <v>否</v>
          </cell>
          <cell r="J338" t="str">
            <v>否</v>
          </cell>
          <cell r="K338" t="str">
            <v>是</v>
          </cell>
        </row>
        <row r="339">
          <cell r="B339" t="str">
            <v>城口县2021年庙坝镇安全饮水巩固提升项目</v>
          </cell>
          <cell r="C339" t="str">
            <v>村基础设施</v>
          </cell>
          <cell r="D339" t="str">
            <v>其他</v>
          </cell>
          <cell r="E339" t="str">
            <v>解决"两不愁三保障"项目</v>
          </cell>
          <cell r="F339" t="str">
            <v>5100001055302682</v>
          </cell>
          <cell r="G339" t="str">
            <v>庙坝镇水源地修复，解决村民饮水问题</v>
          </cell>
          <cell r="H339" t="str">
            <v>是</v>
          </cell>
          <cell r="I339" t="str">
            <v>否</v>
          </cell>
          <cell r="J339" t="str">
            <v>否</v>
          </cell>
          <cell r="K339" t="str">
            <v>否</v>
          </cell>
        </row>
        <row r="340">
          <cell r="B340" t="str">
            <v>城口县2021年岚天乡安全饮水巩固提升项目</v>
          </cell>
          <cell r="C340" t="str">
            <v>生活条件改善</v>
          </cell>
          <cell r="D340" t="str">
            <v>解决安全饮水</v>
          </cell>
          <cell r="E340" t="str">
            <v>解决"两不愁三保障"项目</v>
          </cell>
          <cell r="F340" t="str">
            <v>5100001055037358</v>
          </cell>
          <cell r="G340" t="str">
            <v>维修蓄水池3口，购买管道8000米等保障饮水安全工程。</v>
          </cell>
          <cell r="H340" t="str">
            <v>是</v>
          </cell>
          <cell r="I340" t="str">
            <v>否</v>
          </cell>
          <cell r="J340" t="str">
            <v>否</v>
          </cell>
          <cell r="K340" t="str">
            <v>否</v>
          </cell>
        </row>
        <row r="341">
          <cell r="B341" t="str">
            <v>城口县2021年龙田乡安全饮水巩固提升项目</v>
          </cell>
          <cell r="C341" t="str">
            <v>村基础设施</v>
          </cell>
          <cell r="D341" t="str">
            <v>解决饮水安全</v>
          </cell>
          <cell r="E341" t="str">
            <v>解决"两不愁三保障"项目</v>
          </cell>
          <cell r="F341" t="str">
            <v>5100001055474316</v>
          </cell>
          <cell r="G341" t="str">
            <v>维修8个村受损的饮水管道及供水设置</v>
          </cell>
          <cell r="H341" t="str">
            <v>是</v>
          </cell>
          <cell r="I341" t="str">
            <v>否</v>
          </cell>
          <cell r="J341" t="str">
            <v>否</v>
          </cell>
          <cell r="K341" t="str">
            <v>否</v>
          </cell>
        </row>
        <row r="342">
          <cell r="B342" t="str">
            <v>城口县2021年修齐镇安全饮水巩固提升项目</v>
          </cell>
          <cell r="C342" t="str">
            <v>村基础设施</v>
          </cell>
          <cell r="D342" t="str">
            <v>其他</v>
          </cell>
          <cell r="E342" t="str">
            <v>解决"两不愁三保障"项目</v>
          </cell>
          <cell r="F342" t="str">
            <v>5100001055066788</v>
          </cell>
          <cell r="G342" t="str">
            <v>更换75饮水管道1000米，维修水池</v>
          </cell>
          <cell r="H342" t="str">
            <v>是</v>
          </cell>
          <cell r="I342" t="str">
            <v>否</v>
          </cell>
          <cell r="J342" t="str">
            <v>否</v>
          </cell>
          <cell r="K342" t="str">
            <v>否</v>
          </cell>
        </row>
        <row r="343">
          <cell r="B343" t="str">
            <v>城口县2021年村集体经济试点项目</v>
          </cell>
          <cell r="C343" t="str">
            <v>产业项目</v>
          </cell>
          <cell r="D343" t="str">
            <v>其他</v>
          </cell>
          <cell r="E343" t="str">
            <v>巩固提升类项目</v>
          </cell>
          <cell r="F343" t="str">
            <v>5100001066205088</v>
          </cell>
          <cell r="G343" t="str">
            <v>用于全县25个乡镇街道发展村集体经济</v>
          </cell>
          <cell r="H343" t="str">
            <v>是</v>
          </cell>
          <cell r="I343" t="str">
            <v>是</v>
          </cell>
          <cell r="J343" t="str">
            <v>是</v>
          </cell>
          <cell r="K343" t="str">
            <v>是</v>
          </cell>
        </row>
        <row r="344">
          <cell r="B344" t="str">
            <v>城口县2021年村集体经济试点项目</v>
          </cell>
          <cell r="C344" t="str">
            <v>产业项目</v>
          </cell>
          <cell r="D344" t="str">
            <v>其他</v>
          </cell>
          <cell r="E344" t="str">
            <v>巩固提升类项目</v>
          </cell>
          <cell r="F344" t="str">
            <v>5100001066205088</v>
          </cell>
          <cell r="G344" t="str">
            <v>用于全县25个乡镇街道发展村集体经济</v>
          </cell>
          <cell r="H344" t="str">
            <v>是</v>
          </cell>
          <cell r="I344" t="str">
            <v>是</v>
          </cell>
          <cell r="J344" t="str">
            <v>是</v>
          </cell>
          <cell r="K344" t="str">
            <v>是</v>
          </cell>
        </row>
        <row r="345">
          <cell r="B345" t="str">
            <v>城口县2021年村集体经济试点项目</v>
          </cell>
          <cell r="C345" t="str">
            <v>产业项目</v>
          </cell>
          <cell r="D345" t="str">
            <v>其他</v>
          </cell>
          <cell r="E345" t="str">
            <v>巩固提升类项目</v>
          </cell>
          <cell r="F345" t="str">
            <v>5100001066205088</v>
          </cell>
          <cell r="G345" t="str">
            <v>用于全县25个乡镇街道发展村集体经济</v>
          </cell>
          <cell r="H345" t="str">
            <v>是</v>
          </cell>
          <cell r="I345" t="str">
            <v>是</v>
          </cell>
          <cell r="J345" t="str">
            <v>是</v>
          </cell>
          <cell r="K345" t="str">
            <v>是</v>
          </cell>
        </row>
        <row r="346">
          <cell r="B346" t="str">
            <v>城口县2021年村集体经济试点项目</v>
          </cell>
          <cell r="C346" t="str">
            <v>产业项目</v>
          </cell>
          <cell r="D346" t="str">
            <v>其他</v>
          </cell>
          <cell r="E346" t="str">
            <v>巩固提升类项目</v>
          </cell>
          <cell r="F346" t="str">
            <v>5100001066205088</v>
          </cell>
          <cell r="G346" t="str">
            <v>用于全县25个乡镇街道发展村集体经济</v>
          </cell>
          <cell r="H346" t="str">
            <v>是</v>
          </cell>
          <cell r="I346" t="str">
            <v>是</v>
          </cell>
          <cell r="J346" t="str">
            <v>是</v>
          </cell>
          <cell r="K346" t="str">
            <v>是</v>
          </cell>
        </row>
        <row r="347">
          <cell r="B347" t="str">
            <v>城口县2021年村集体经济试点项目</v>
          </cell>
          <cell r="C347" t="str">
            <v>产业项目</v>
          </cell>
          <cell r="D347" t="str">
            <v>其他</v>
          </cell>
          <cell r="E347" t="str">
            <v>巩固提升类项目</v>
          </cell>
          <cell r="F347" t="str">
            <v>5100001066205088</v>
          </cell>
          <cell r="G347" t="str">
            <v>用于全县25个乡镇街道发展村集体经济</v>
          </cell>
          <cell r="H347" t="str">
            <v>是</v>
          </cell>
          <cell r="I347" t="str">
            <v>是</v>
          </cell>
          <cell r="J347" t="str">
            <v>是</v>
          </cell>
          <cell r="K347" t="str">
            <v>是</v>
          </cell>
        </row>
        <row r="348">
          <cell r="B348" t="str">
            <v>城口县2021年村集体经济试点项目</v>
          </cell>
          <cell r="C348" t="str">
            <v>产业项目</v>
          </cell>
          <cell r="D348" t="str">
            <v>其他</v>
          </cell>
          <cell r="E348" t="str">
            <v>巩固提升类项目</v>
          </cell>
          <cell r="F348" t="str">
            <v>5100001066205088</v>
          </cell>
          <cell r="G348" t="str">
            <v>用于全县25个乡镇街道发展村集体经济</v>
          </cell>
          <cell r="H348" t="str">
            <v>是</v>
          </cell>
          <cell r="I348" t="str">
            <v>是</v>
          </cell>
          <cell r="J348" t="str">
            <v>是</v>
          </cell>
          <cell r="K348" t="str">
            <v>是</v>
          </cell>
        </row>
        <row r="349">
          <cell r="B349" t="str">
            <v>城口县2021年村集体经济试点项目</v>
          </cell>
          <cell r="C349" t="str">
            <v>产业项目</v>
          </cell>
          <cell r="D349" t="str">
            <v>其他</v>
          </cell>
          <cell r="E349" t="str">
            <v>巩固提升类项目</v>
          </cell>
          <cell r="F349" t="str">
            <v>5100001066205088</v>
          </cell>
          <cell r="G349" t="str">
            <v>用于全县25个乡镇街道发展村集体经济</v>
          </cell>
          <cell r="H349" t="str">
            <v>是</v>
          </cell>
          <cell r="I349" t="str">
            <v>是</v>
          </cell>
          <cell r="J349" t="str">
            <v>是</v>
          </cell>
          <cell r="K349" t="str">
            <v>是</v>
          </cell>
        </row>
        <row r="350">
          <cell r="B350" t="str">
            <v>城口县2021年村集体经济试点项目</v>
          </cell>
          <cell r="C350" t="str">
            <v>产业项目</v>
          </cell>
          <cell r="D350" t="str">
            <v>其他</v>
          </cell>
          <cell r="E350" t="str">
            <v>巩固提升类项目</v>
          </cell>
          <cell r="F350" t="str">
            <v>5100001066205088</v>
          </cell>
          <cell r="G350" t="str">
            <v>用于全县25个乡镇街道发展村集体经济</v>
          </cell>
          <cell r="H350" t="str">
            <v>是</v>
          </cell>
          <cell r="I350" t="str">
            <v>是</v>
          </cell>
          <cell r="J350" t="str">
            <v>是</v>
          </cell>
          <cell r="K350" t="str">
            <v>是</v>
          </cell>
        </row>
        <row r="351">
          <cell r="B351" t="str">
            <v>城口县2021年村集体经济试点项目</v>
          </cell>
          <cell r="C351" t="str">
            <v>产业项目</v>
          </cell>
          <cell r="D351" t="str">
            <v>其他</v>
          </cell>
          <cell r="E351" t="str">
            <v>巩固提升类项目</v>
          </cell>
          <cell r="F351" t="str">
            <v>5100001066205088</v>
          </cell>
          <cell r="G351" t="str">
            <v>用于全县25个乡镇街道发展村集体经济</v>
          </cell>
          <cell r="H351" t="str">
            <v>是</v>
          </cell>
          <cell r="I351" t="str">
            <v>是</v>
          </cell>
          <cell r="J351" t="str">
            <v>是</v>
          </cell>
          <cell r="K351" t="str">
            <v>是</v>
          </cell>
        </row>
        <row r="352">
          <cell r="B352" t="str">
            <v>城口县2021年村集体经济试点项目</v>
          </cell>
          <cell r="C352" t="str">
            <v>产业项目</v>
          </cell>
          <cell r="D352" t="str">
            <v>其他</v>
          </cell>
          <cell r="E352" t="str">
            <v>巩固提升类项目</v>
          </cell>
          <cell r="F352" t="str">
            <v>5100001066205088</v>
          </cell>
          <cell r="G352" t="str">
            <v>用于全县25个乡镇街道发展村集体经济</v>
          </cell>
          <cell r="H352" t="str">
            <v>是</v>
          </cell>
          <cell r="I352" t="str">
            <v>是</v>
          </cell>
          <cell r="J352" t="str">
            <v>是</v>
          </cell>
          <cell r="K352" t="str">
            <v>是</v>
          </cell>
        </row>
        <row r="353">
          <cell r="B353" t="str">
            <v>城口县2021年村集体经济试点项目</v>
          </cell>
          <cell r="C353" t="str">
            <v>产业项目</v>
          </cell>
          <cell r="D353" t="str">
            <v>其他</v>
          </cell>
          <cell r="E353" t="str">
            <v>巩固提升类项目</v>
          </cell>
          <cell r="F353" t="str">
            <v>5100001066205088</v>
          </cell>
          <cell r="G353" t="str">
            <v>用于全县25个乡镇街道发展村集体经济</v>
          </cell>
          <cell r="H353" t="str">
            <v>是</v>
          </cell>
          <cell r="I353" t="str">
            <v>是</v>
          </cell>
          <cell r="J353" t="str">
            <v>是</v>
          </cell>
          <cell r="K353" t="str">
            <v>是</v>
          </cell>
        </row>
        <row r="354">
          <cell r="B354" t="str">
            <v>城口县2021年村集体经济试点项目</v>
          </cell>
          <cell r="C354" t="str">
            <v>产业项目</v>
          </cell>
          <cell r="D354" t="str">
            <v>其他</v>
          </cell>
          <cell r="E354" t="str">
            <v>巩固提升类项目</v>
          </cell>
          <cell r="F354" t="str">
            <v>5100001066205088</v>
          </cell>
          <cell r="G354" t="str">
            <v>用于全县25个乡镇街道发展村集体经济</v>
          </cell>
          <cell r="H354" t="str">
            <v>是</v>
          </cell>
          <cell r="I354" t="str">
            <v>是</v>
          </cell>
          <cell r="J354" t="str">
            <v>是</v>
          </cell>
          <cell r="K354" t="str">
            <v>是</v>
          </cell>
        </row>
        <row r="355">
          <cell r="B355" t="str">
            <v>城口县2021年鸡鸣乡祝乐村通畅工程</v>
          </cell>
          <cell r="C355" t="str">
            <v>村基础设施</v>
          </cell>
        </row>
        <row r="355">
          <cell r="E355" t="str">
            <v>巩固提升类项目</v>
          </cell>
          <cell r="F355" t="str">
            <v>5100000971982788</v>
          </cell>
          <cell r="G355" t="str">
            <v>新建“四好农村路”通畅工程8.129公里</v>
          </cell>
          <cell r="H355" t="str">
            <v>是</v>
          </cell>
          <cell r="I355" t="str">
            <v>否</v>
          </cell>
          <cell r="J355" t="str">
            <v>是</v>
          </cell>
          <cell r="K355" t="str">
            <v>否</v>
          </cell>
        </row>
        <row r="356">
          <cell r="B356" t="str">
            <v>城口县2021年修齐镇花坪村灾毁基础设施修复项目</v>
          </cell>
          <cell r="C356" t="str">
            <v>村基础设施</v>
          </cell>
          <cell r="D356" t="str">
            <v>其他</v>
          </cell>
          <cell r="E356" t="str">
            <v>巩固提升类项目</v>
          </cell>
          <cell r="F356" t="str">
            <v>5100001060423795</v>
          </cell>
          <cell r="G356" t="str">
            <v>修复花坪村水毁基础设施3处，片石混凝土约190方，浆砌片石约150立方米，混凝土面层恢复100平方米。</v>
          </cell>
          <cell r="H356" t="str">
            <v>是</v>
          </cell>
          <cell r="I356" t="str">
            <v>否</v>
          </cell>
          <cell r="J356" t="str">
            <v>否</v>
          </cell>
          <cell r="K356" t="str">
            <v>否</v>
          </cell>
        </row>
        <row r="357">
          <cell r="B357" t="str">
            <v>城口县咸宜镇2021年水毁修复项目</v>
          </cell>
          <cell r="C357" t="str">
            <v>村基础设施</v>
          </cell>
          <cell r="D357" t="str">
            <v>其他</v>
          </cell>
          <cell r="E357" t="str">
            <v>巩固提升类项目</v>
          </cell>
          <cell r="F357" t="str">
            <v>5100001066215038</v>
          </cell>
          <cell r="G357" t="str">
            <v>对全镇7个村1个社区的水毁公路、河堤、水池等基础设施进行修复等</v>
          </cell>
          <cell r="H357" t="str">
            <v>是</v>
          </cell>
          <cell r="I357" t="str">
            <v>否</v>
          </cell>
          <cell r="J357" t="str">
            <v>否</v>
          </cell>
          <cell r="K357" t="str">
            <v>否</v>
          </cell>
        </row>
        <row r="358">
          <cell r="B358" t="str">
            <v>城口县2021年高观镇白岩村农村安全饮水提升工程</v>
          </cell>
          <cell r="C358" t="str">
            <v>村基础设施</v>
          </cell>
          <cell r="D358" t="str">
            <v>解决安全饮水</v>
          </cell>
          <cell r="E358" t="str">
            <v>巩固提升类项目</v>
          </cell>
          <cell r="F358" t="str">
            <v>5100001067597402</v>
          </cell>
          <cell r="G358" t="str">
            <v>输水管道沿高观镇至复兴村公路布置输水管线，总长3.364km，其中跌水电站至水厂段长2.89km，高台坪斗管段长0.47km。具体以实施设计或实施方案为准。</v>
          </cell>
          <cell r="H358" t="str">
            <v>是</v>
          </cell>
          <cell r="I358" t="str">
            <v>否</v>
          </cell>
          <cell r="J358" t="str">
            <v>否</v>
          </cell>
          <cell r="K358" t="str">
            <v>否</v>
          </cell>
        </row>
        <row r="359">
          <cell r="B359" t="str">
            <v>城口县2021年综合防贫保项目</v>
          </cell>
          <cell r="C359" t="str">
            <v>金融扶贫</v>
          </cell>
          <cell r="D359" t="str">
            <v>其他</v>
          </cell>
          <cell r="E359" t="str">
            <v>巩固提升类项目</v>
          </cell>
          <cell r="F359" t="str">
            <v>5100001067555262</v>
          </cell>
          <cell r="G359" t="str">
            <v>资助全县农村人口参加综合防贫保</v>
          </cell>
          <cell r="H359" t="str">
            <v>是</v>
          </cell>
          <cell r="I359" t="str">
            <v>否</v>
          </cell>
          <cell r="J359" t="str">
            <v>否</v>
          </cell>
          <cell r="K359" t="str">
            <v>是</v>
          </cell>
        </row>
        <row r="360">
          <cell r="B360" t="str">
            <v>城口县2021年咸宜镇订单农产品基地建设项目</v>
          </cell>
          <cell r="C360" t="str">
            <v>产业项目</v>
          </cell>
          <cell r="D360" t="str">
            <v>种植养殖加工服务</v>
          </cell>
          <cell r="E360" t="str">
            <v>巩固提升类项目</v>
          </cell>
          <cell r="F360" t="str">
            <v>5100001067554924</v>
          </cell>
          <cell r="G360" t="str">
            <v>拟在咸宜镇李坪村新建高标准智能育苗棚680平方米，阳光大棚10栋3200平方米，标准化露地蔬菜种植20亩，配套500头黑猪养殖。带动全镇有条件的农户发展订单农产品种养殖。</v>
          </cell>
          <cell r="H360" t="str">
            <v>是</v>
          </cell>
          <cell r="I360" t="str">
            <v>否</v>
          </cell>
          <cell r="J360" t="str">
            <v>否</v>
          </cell>
          <cell r="K360" t="str">
            <v>是</v>
          </cell>
        </row>
        <row r="361">
          <cell r="B361" t="str">
            <v>城口县2021年咸宜镇中六村二组山地鸡养殖产业用水项目</v>
          </cell>
          <cell r="C361" t="str">
            <v>村基础设施</v>
          </cell>
          <cell r="D361" t="str">
            <v>其他</v>
          </cell>
          <cell r="E361" t="str">
            <v>巩固提升类项目</v>
          </cell>
          <cell r="F361" t="str">
            <v>5100001069563356</v>
          </cell>
          <cell r="G361" t="str">
            <v>解决咸宜镇中六村二组山地鸡养殖基地的供水</v>
          </cell>
          <cell r="H361" t="str">
            <v>是</v>
          </cell>
          <cell r="I361" t="str">
            <v>否</v>
          </cell>
          <cell r="J361" t="str">
            <v>否</v>
          </cell>
          <cell r="K361" t="str">
            <v>否</v>
          </cell>
        </row>
        <row r="362">
          <cell r="B362" t="str">
            <v>城口县2021年明通场镇供水配套工程</v>
          </cell>
          <cell r="C362" t="str">
            <v>生活条件改善</v>
          </cell>
          <cell r="D362" t="str">
            <v>解决饮水安全</v>
          </cell>
          <cell r="E362" t="str">
            <v>巩固提升类项目</v>
          </cell>
          <cell r="F362" t="str">
            <v>5100001069565212</v>
          </cell>
          <cell r="G362" t="str">
            <v>道路硬化总长度为68米，挡墙总长度为45米，完善供区闸阀井及闸阀安装13套，安装消防栓及配套设施32套</v>
          </cell>
          <cell r="H362" t="str">
            <v>是</v>
          </cell>
          <cell r="I362" t="str">
            <v>否</v>
          </cell>
          <cell r="J362" t="str">
            <v>否</v>
          </cell>
          <cell r="K362" t="str">
            <v>否</v>
          </cell>
        </row>
        <row r="363">
          <cell r="B363" t="str">
            <v>城口县2021年鸡鸣乡金岩村禅茶示范园产业用水工程</v>
          </cell>
          <cell r="C363" t="str">
            <v>村基础设施</v>
          </cell>
          <cell r="D363" t="str">
            <v>其他</v>
          </cell>
          <cell r="E363" t="str">
            <v>巩固提升类项目</v>
          </cell>
          <cell r="F363" t="str">
            <v>5100001069179977</v>
          </cell>
          <cell r="G363" t="str">
            <v>新建取水口、蓄水池100m³一口、10m³两口，管道共计5800m，其中Ф50PE管2350m，Ф40PE管150m，Ф32PE管150m，Ф25PE管150m，Ф20PE管3000m，</v>
          </cell>
          <cell r="H363" t="str">
            <v>是</v>
          </cell>
          <cell r="I363" t="str">
            <v>否</v>
          </cell>
          <cell r="J363" t="str">
            <v>否</v>
          </cell>
          <cell r="K363" t="str">
            <v>否</v>
          </cell>
        </row>
        <row r="364">
          <cell r="B364" t="str">
            <v>城口县2021年以工代赈示范工程（蓼子乡明安村产业基础设施项目）</v>
          </cell>
          <cell r="C364" t="str">
            <v>产业项目</v>
          </cell>
          <cell r="D364" t="str">
            <v>其他</v>
          </cell>
          <cell r="E364" t="str">
            <v>巩固提升类项目</v>
          </cell>
          <cell r="F364" t="str">
            <v>5100000994654531</v>
          </cell>
          <cell r="G364" t="str">
            <v>新建产业道路宽5.5米，长1.4公里（含500米堤和路），改建产业路500米。新建1.3公里堰渠，水池3口。新建铁索桥1座，新建步道2公里。</v>
          </cell>
          <cell r="H364" t="str">
            <v>是</v>
          </cell>
          <cell r="I364" t="str">
            <v>否</v>
          </cell>
          <cell r="J364" t="str">
            <v>否</v>
          </cell>
          <cell r="K364" t="str">
            <v>否</v>
          </cell>
        </row>
        <row r="365">
          <cell r="B365" t="str">
            <v>城口县2021年复兴街道棉纱村通畅工程</v>
          </cell>
          <cell r="C365" t="str">
            <v>村基础设施</v>
          </cell>
          <cell r="D365" t="str">
            <v>通村、组硬化路及护栏</v>
          </cell>
          <cell r="E365" t="str">
            <v>巩固提升类项目</v>
          </cell>
          <cell r="F365" t="str">
            <v>5100000971979041</v>
          </cell>
          <cell r="G365" t="str">
            <v>新建“四好农村路”通畅工程4.971公里</v>
          </cell>
          <cell r="H365" t="str">
            <v>是</v>
          </cell>
          <cell r="I365" t="str">
            <v>否</v>
          </cell>
          <cell r="J365" t="str">
            <v>否</v>
          </cell>
          <cell r="K365" t="str">
            <v>否</v>
          </cell>
        </row>
        <row r="366">
          <cell r="B366" t="str">
            <v>城口县2021年鸡鸣乡茶坪村、灯梁村通畅工程</v>
          </cell>
          <cell r="C366" t="str">
            <v>村基础设施</v>
          </cell>
          <cell r="D366" t="str">
            <v>通村、组硬化路及护栏</v>
          </cell>
          <cell r="E366" t="str">
            <v>巩固提升类项目</v>
          </cell>
          <cell r="F366" t="str">
            <v>5100000971982585</v>
          </cell>
          <cell r="G366" t="str">
            <v>新建“四好农村路”通畅工程5.489公里</v>
          </cell>
          <cell r="H366" t="str">
            <v>是</v>
          </cell>
          <cell r="I366" t="str">
            <v>否</v>
          </cell>
          <cell r="J366" t="str">
            <v>否</v>
          </cell>
          <cell r="K366" t="str">
            <v>否</v>
          </cell>
        </row>
        <row r="367">
          <cell r="B367" t="str">
            <v>城口县2021年巴山镇黄溪村通畅工程</v>
          </cell>
          <cell r="C367" t="str">
            <v>村基础设施</v>
          </cell>
          <cell r="D367" t="str">
            <v>通村、组硬化路及护栏</v>
          </cell>
          <cell r="E367" t="str">
            <v>巩固提升类项目</v>
          </cell>
          <cell r="F367" t="str">
            <v>5100000971983037</v>
          </cell>
          <cell r="G367" t="str">
            <v>新建“四好农村路”通畅工程8.019公里</v>
          </cell>
          <cell r="H367" t="str">
            <v>是</v>
          </cell>
          <cell r="I367" t="str">
            <v>否</v>
          </cell>
          <cell r="J367" t="str">
            <v>否</v>
          </cell>
          <cell r="K367" t="str">
            <v>否</v>
          </cell>
        </row>
        <row r="368">
          <cell r="B368" t="str">
            <v>城口县2021年高观镇施礼村中桥新建工程</v>
          </cell>
          <cell r="C368" t="str">
            <v>村基础设施</v>
          </cell>
          <cell r="D368" t="str">
            <v>其他</v>
          </cell>
          <cell r="E368" t="str">
            <v>巩固提升类项目</v>
          </cell>
          <cell r="F368" t="str">
            <v>5100000971988756</v>
          </cell>
          <cell r="G368" t="str">
            <v>本项目位于人行桥乐遥桥左侧，起于高观镇施礼村X026县道，终点位于对岸农村公路，路线全长119m,其中桥长33m,引道长86m，桥梁宽度7.5m，引道工程路基宽度4.5m.</v>
          </cell>
          <cell r="H368" t="str">
            <v>是</v>
          </cell>
          <cell r="I368" t="str">
            <v>否</v>
          </cell>
          <cell r="J368" t="str">
            <v>否</v>
          </cell>
          <cell r="K368" t="str">
            <v>否</v>
          </cell>
        </row>
        <row r="369">
          <cell r="B369" t="str">
            <v>2021年水土保持重点项目庙子湾小流域综合治理工程</v>
          </cell>
          <cell r="C369" t="str">
            <v>村基础设施</v>
          </cell>
          <cell r="D369" t="str">
            <v>其他</v>
          </cell>
          <cell r="E369" t="str">
            <v>巩固提升类项目</v>
          </cell>
          <cell r="F369" t="str">
            <v>5100000977433295</v>
          </cell>
          <cell r="G369" t="str">
            <v>治理水土流失面积为24km2。及水系配套工程。</v>
          </cell>
          <cell r="H369" t="str">
            <v>是</v>
          </cell>
          <cell r="I369" t="str">
            <v>否</v>
          </cell>
          <cell r="J369" t="str">
            <v>否</v>
          </cell>
          <cell r="K369" t="str">
            <v>否</v>
          </cell>
        </row>
        <row r="370">
          <cell r="B370" t="str">
            <v>2021年高素质农民培训</v>
          </cell>
          <cell r="C370" t="str">
            <v>产业项目</v>
          </cell>
          <cell r="D370" t="str">
            <v>种植养殖加工服务</v>
          </cell>
          <cell r="E370" t="str">
            <v>巩固提升类项目</v>
          </cell>
          <cell r="F370" t="str">
            <v>5100000994873305</v>
          </cell>
          <cell r="G370" t="str">
            <v>新型农业经营主体经营者，青年农村主培育，实用型、技能型和精准扶贫新型职业农民培训共计290余人。</v>
          </cell>
          <cell r="H370" t="str">
            <v>是</v>
          </cell>
          <cell r="I370" t="str">
            <v>否</v>
          </cell>
          <cell r="J370" t="str">
            <v>否</v>
          </cell>
          <cell r="K370" t="str">
            <v>是</v>
          </cell>
        </row>
        <row r="371">
          <cell r="B371" t="str">
            <v>城口县2021年火罐柿培育项目</v>
          </cell>
          <cell r="C371" t="str">
            <v>产业项目</v>
          </cell>
          <cell r="D371" t="str">
            <v>种植养殖加工服务</v>
          </cell>
          <cell r="E371" t="str">
            <v>巩固提升类项目</v>
          </cell>
          <cell r="F371" t="str">
            <v>5100000994874870</v>
          </cell>
          <cell r="G371" t="str">
            <v>2021年嫁接1万株本地优质火罐柿苗。培育本地特色高山蔬菜种苗。</v>
          </cell>
          <cell r="H371" t="str">
            <v>是</v>
          </cell>
          <cell r="I371" t="str">
            <v>否</v>
          </cell>
          <cell r="J371" t="str">
            <v>否</v>
          </cell>
          <cell r="K371" t="str">
            <v>是</v>
          </cell>
        </row>
        <row r="372">
          <cell r="B372" t="str">
            <v>城口县2021年高标准农田建设项目</v>
          </cell>
          <cell r="C372" t="str">
            <v>产业项目</v>
          </cell>
          <cell r="D372" t="str">
            <v>种植养殖加工服务</v>
          </cell>
          <cell r="E372" t="str">
            <v>巩固提升类项目</v>
          </cell>
          <cell r="F372" t="str">
            <v>5100000994368336</v>
          </cell>
          <cell r="G372" t="str">
            <v>新建高标准农田8000亩</v>
          </cell>
          <cell r="H372" t="str">
            <v>是</v>
          </cell>
          <cell r="I372" t="str">
            <v>否</v>
          </cell>
          <cell r="J372" t="str">
            <v>否</v>
          </cell>
          <cell r="K372" t="str">
            <v>否</v>
          </cell>
        </row>
        <row r="373">
          <cell r="B373" t="str">
            <v>农产品加工企业初加工设施设备建设补贴</v>
          </cell>
          <cell r="C373" t="str">
            <v>产业项目</v>
          </cell>
          <cell r="D373" t="str">
            <v>种植养殖加工服务</v>
          </cell>
          <cell r="E373" t="str">
            <v>巩固提升类项目</v>
          </cell>
          <cell r="F373" t="str">
            <v>5100000994375667</v>
          </cell>
          <cell r="G373" t="str">
            <v>对2020年10月1日到2021年9月30日期间已建成的农产品清洗、分拣、包装、腌制、储藏、冷链（冷藏运输车除外）、保鲜、烘干、切割等设施设备的规模以下农产品加工企业进行补贴。规模以上农产品加工企业不纳入支持范围。初加工设施设备项目应符合土地利用规划，并办理了用地手续。</v>
          </cell>
          <cell r="H373" t="str">
            <v>是</v>
          </cell>
          <cell r="I373" t="str">
            <v>否</v>
          </cell>
          <cell r="J373" t="str">
            <v>否</v>
          </cell>
          <cell r="K373" t="str">
            <v>否</v>
          </cell>
        </row>
        <row r="374">
          <cell r="B374" t="str">
            <v>家庭农场规范发展项目</v>
          </cell>
          <cell r="C374" t="str">
            <v>产业项目</v>
          </cell>
          <cell r="D374" t="str">
            <v>种植养殖加工服务</v>
          </cell>
          <cell r="E374" t="str">
            <v>巩固提升类项目</v>
          </cell>
          <cell r="F374" t="str">
            <v>5100000994880348</v>
          </cell>
          <cell r="G374" t="str">
            <v>规范发展县级示范场≥50个</v>
          </cell>
          <cell r="H374" t="str">
            <v>是</v>
          </cell>
          <cell r="I374" t="str">
            <v>否</v>
          </cell>
          <cell r="J374" t="str">
            <v>否</v>
          </cell>
          <cell r="K374" t="str">
            <v>是</v>
          </cell>
        </row>
        <row r="375">
          <cell r="B375" t="str">
            <v>村级集体经济发展项目</v>
          </cell>
          <cell r="C375" t="str">
            <v>产业项目</v>
          </cell>
          <cell r="D375" t="str">
            <v>种植养殖加工服务</v>
          </cell>
          <cell r="E375" t="str">
            <v>巩固提升类项目</v>
          </cell>
          <cell r="F375" t="str">
            <v>5100000994881399</v>
          </cell>
          <cell r="G375" t="str">
            <v>扶持11个村级集体经济发展，资金安排到相关乡镇</v>
          </cell>
          <cell r="H375" t="str">
            <v>是</v>
          </cell>
          <cell r="I375" t="str">
            <v>是</v>
          </cell>
          <cell r="J375" t="str">
            <v>是</v>
          </cell>
          <cell r="K375" t="str">
            <v>是</v>
          </cell>
        </row>
        <row r="376">
          <cell r="B376" t="str">
            <v>城口县2021年社会化服务项目</v>
          </cell>
          <cell r="C376" t="str">
            <v>产业项目</v>
          </cell>
          <cell r="D376" t="str">
            <v>种植养殖加工服务</v>
          </cell>
          <cell r="E376" t="str">
            <v>巩固提升类项目</v>
          </cell>
          <cell r="F376" t="str">
            <v>5100000994881932</v>
          </cell>
          <cell r="G376" t="str">
            <v>马铃薯病虫害统防统治服务面积6万亩,衰老茶树更新修剪枝叶0.7万亩。</v>
          </cell>
          <cell r="H376" t="str">
            <v>是</v>
          </cell>
          <cell r="I376" t="str">
            <v>否</v>
          </cell>
          <cell r="J376" t="str">
            <v>否</v>
          </cell>
          <cell r="K376" t="str">
            <v>否</v>
          </cell>
        </row>
        <row r="377">
          <cell r="B377" t="str">
            <v>城口县2021年蓼子乡穴沱村村级公路维修工程</v>
          </cell>
          <cell r="C377" t="str">
            <v>村基础设施</v>
          </cell>
          <cell r="D377" t="str">
            <v>其他</v>
          </cell>
          <cell r="E377" t="str">
            <v>巩固提升类项目</v>
          </cell>
          <cell r="F377" t="str">
            <v>5100001005340963</v>
          </cell>
          <cell r="G377" t="str">
            <v>对因水毁、垮塌等原因造成村级公路进行维修加固等，涉及总长度约3公里。</v>
          </cell>
          <cell r="H377" t="str">
            <v>是</v>
          </cell>
          <cell r="I377" t="str">
            <v>否</v>
          </cell>
          <cell r="J377" t="str">
            <v>否</v>
          </cell>
          <cell r="K377" t="str">
            <v>否</v>
          </cell>
        </row>
        <row r="378">
          <cell r="B378" t="str">
            <v>城口县2021年农村危旧房改造和农村旧房整治提升项目</v>
          </cell>
          <cell r="C378" t="str">
            <v>生活条件改善</v>
          </cell>
          <cell r="D378" t="str">
            <v>厨房厕所圈舍改造</v>
          </cell>
          <cell r="E378" t="str">
            <v>巩固提升类项目</v>
          </cell>
          <cell r="F378" t="str">
            <v>5100001005192792</v>
          </cell>
          <cell r="G378" t="str">
            <v>实施1000户农村旧房整治提升及危旧房改造</v>
          </cell>
          <cell r="H378" t="str">
            <v>是</v>
          </cell>
          <cell r="I378" t="str">
            <v>否</v>
          </cell>
          <cell r="J378" t="str">
            <v>否</v>
          </cell>
          <cell r="K378" t="str">
            <v>否</v>
          </cell>
        </row>
        <row r="379">
          <cell r="B379" t="str">
            <v>城口县葛城街道2021年农村环境综合整治项目</v>
          </cell>
          <cell r="C379" t="str">
            <v>村基础设施</v>
          </cell>
          <cell r="D379" t="str">
            <v>其他</v>
          </cell>
          <cell r="E379" t="str">
            <v>巩固提升类项目</v>
          </cell>
          <cell r="F379" t="str">
            <v>5100001005125654</v>
          </cell>
          <cell r="G379" t="str">
            <v>聚集街道10个村（社区）“乱搭建”“乱停放”“乱堆码”专项整治，大力推动“乱倾排”“乱摆占”“乱张贴”“乱开挖”“乱捕伐”专项整治，努力实现城乡同美、美美与共</v>
          </cell>
          <cell r="H379" t="str">
            <v>是</v>
          </cell>
          <cell r="I379" t="str">
            <v>否</v>
          </cell>
          <cell r="J379" t="str">
            <v>否</v>
          </cell>
          <cell r="K379" t="str">
            <v>是</v>
          </cell>
        </row>
        <row r="380">
          <cell r="B380" t="str">
            <v>城口县复兴街道2021年农村环境综合整治项目</v>
          </cell>
          <cell r="C380" t="str">
            <v>村基础设施</v>
          </cell>
          <cell r="D380" t="str">
            <v>其他</v>
          </cell>
          <cell r="E380" t="str">
            <v>巩固提升类项目</v>
          </cell>
          <cell r="F380" t="str">
            <v>5100001005130334</v>
          </cell>
          <cell r="G380" t="str">
            <v>聚集街道7个村（社区）“乱搭建”“乱停放”“乱堆码”专项整治，大力推动“乱倾排”“乱摆占”“乱张贴”“乱开挖”“乱捕伐”专项整治，努力实现城乡同美、美美与共</v>
          </cell>
          <cell r="H380" t="str">
            <v>是</v>
          </cell>
          <cell r="I380" t="str">
            <v>否</v>
          </cell>
          <cell r="J380" t="str">
            <v>否</v>
          </cell>
          <cell r="K380" t="str">
            <v>是</v>
          </cell>
        </row>
        <row r="381">
          <cell r="B381" t="str">
            <v>城口县修齐镇2021年农村环境综合整治项目</v>
          </cell>
          <cell r="C381" t="str">
            <v>村基础设施</v>
          </cell>
          <cell r="D381" t="str">
            <v>其他</v>
          </cell>
          <cell r="E381" t="str">
            <v>巩固提升类项目</v>
          </cell>
          <cell r="F381" t="str">
            <v>5100001005130812</v>
          </cell>
          <cell r="G381" t="str">
            <v>聚集全镇12个村（社区）“乱搭建”“乱停放”“乱堆码”专项整治，大力推动“乱倾排”“乱摆占”“乱张贴”“乱开挖”“乱捕伐”专项整治，努力实现城乡同美、美美与共</v>
          </cell>
          <cell r="H381" t="str">
            <v>是</v>
          </cell>
          <cell r="I381" t="str">
            <v>否</v>
          </cell>
          <cell r="J381" t="str">
            <v>否</v>
          </cell>
          <cell r="K381" t="str">
            <v>是</v>
          </cell>
        </row>
        <row r="382">
          <cell r="B382" t="str">
            <v>城口县高观镇2021年农村环境综合整治项目</v>
          </cell>
          <cell r="C382" t="str">
            <v>村基础设施</v>
          </cell>
          <cell r="D382" t="str">
            <v>其他</v>
          </cell>
          <cell r="E382" t="str">
            <v>巩固提升类项目</v>
          </cell>
          <cell r="F382" t="str">
            <v>5100001005131196</v>
          </cell>
          <cell r="G382" t="str">
            <v>聚集全镇11个村（社区）“乱搭建”“乱停放”“乱堆码”专项整治，大力推动“乱倾排”“乱摆占”“乱张贴”“乱开挖”“乱捕伐”专项整治，努力实现城乡同美、美美与共</v>
          </cell>
          <cell r="H382" t="str">
            <v>是</v>
          </cell>
          <cell r="I382" t="str">
            <v>否</v>
          </cell>
          <cell r="J382" t="str">
            <v>否</v>
          </cell>
          <cell r="K382" t="str">
            <v>是</v>
          </cell>
        </row>
        <row r="383">
          <cell r="B383" t="str">
            <v>城口县明通镇2021年农村环境综合整治项目</v>
          </cell>
          <cell r="C383" t="str">
            <v>村基础设施</v>
          </cell>
          <cell r="D383" t="str">
            <v>其他</v>
          </cell>
          <cell r="E383" t="str">
            <v>巩固提升类项目</v>
          </cell>
          <cell r="F383" t="str">
            <v>5100001005340615</v>
          </cell>
          <cell r="G383" t="str">
            <v>聚集全镇7个村（社区）“乱搭建”“乱停放”“乱堆码”专项整治，大力推动“乱倾排”“乱摆占”“乱张贴”“乱开挖”“乱捕伐”专项整治，努力实现城乡同美、美美与共</v>
          </cell>
          <cell r="H383" t="str">
            <v>是</v>
          </cell>
          <cell r="I383" t="str">
            <v>否</v>
          </cell>
          <cell r="J383" t="str">
            <v>否</v>
          </cell>
          <cell r="K383" t="str">
            <v>是</v>
          </cell>
        </row>
        <row r="384">
          <cell r="B384" t="str">
            <v>城口县庙坝镇2021年农村环境综合整治项目</v>
          </cell>
          <cell r="C384" t="str">
            <v>村基础设施</v>
          </cell>
          <cell r="D384" t="str">
            <v>其他</v>
          </cell>
          <cell r="E384" t="str">
            <v>巩固提升类项目</v>
          </cell>
          <cell r="F384" t="str">
            <v>5100001005427640</v>
          </cell>
          <cell r="G384" t="str">
            <v>聚集全镇11个村（社区）“乱搭建”“乱停放”“乱堆码”专项整治，大力推动“乱倾排”“乱摆占”“乱张贴”“乱开挖”“乱捕伐”专项整治，努力实现城乡同美、美美与共</v>
          </cell>
          <cell r="H384" t="str">
            <v>是</v>
          </cell>
          <cell r="I384" t="str">
            <v>否</v>
          </cell>
          <cell r="J384" t="str">
            <v>否</v>
          </cell>
          <cell r="K384" t="str">
            <v>是</v>
          </cell>
        </row>
        <row r="385">
          <cell r="B385" t="str">
            <v>城口县坪坝镇2021年农村环境综合整治项目</v>
          </cell>
          <cell r="C385" t="str">
            <v>村基础设施</v>
          </cell>
          <cell r="D385" t="str">
            <v>其他</v>
          </cell>
          <cell r="E385" t="str">
            <v>巩固提升类项目</v>
          </cell>
          <cell r="F385" t="str">
            <v>5100001005165410</v>
          </cell>
          <cell r="G385" t="str">
            <v>聚集全镇9个村（社区）“乱搭建”“乱停放”“乱堆码”专项整治，大力推动“乱倾排”“乱摆占”“乱张贴”“乱开挖”“乱捕伐”专项整治，努力实现城乡同美、美美与共</v>
          </cell>
          <cell r="H385" t="str">
            <v>是</v>
          </cell>
          <cell r="I385" t="str">
            <v>否</v>
          </cell>
          <cell r="J385" t="str">
            <v>否</v>
          </cell>
          <cell r="K385" t="str">
            <v>是</v>
          </cell>
        </row>
        <row r="386">
          <cell r="B386" t="str">
            <v>城口县巴山镇2021年农村环境综合整治项目</v>
          </cell>
          <cell r="C386" t="str">
            <v>村基础设施</v>
          </cell>
          <cell r="D386" t="str">
            <v>其他</v>
          </cell>
          <cell r="E386" t="str">
            <v>巩固提升类项目</v>
          </cell>
          <cell r="F386" t="str">
            <v>5100001005134089</v>
          </cell>
          <cell r="G386" t="str">
            <v>聚集全镇11个村（社区）“乱搭建”“乱停放”“乱堆码”专项整治，大力推动“乱倾排”“乱摆占”“乱张贴”“乱开挖”“乱捕伐”专项整治，努力实现城乡同美、美美与共</v>
          </cell>
          <cell r="H386" t="str">
            <v>是</v>
          </cell>
          <cell r="I386" t="str">
            <v>否</v>
          </cell>
          <cell r="J386" t="str">
            <v>否</v>
          </cell>
          <cell r="K386" t="str">
            <v>是</v>
          </cell>
        </row>
        <row r="387">
          <cell r="B387" t="str">
            <v>城口县高燕镇2021年农村环境综合整治项目</v>
          </cell>
          <cell r="C387" t="str">
            <v>村基础设施</v>
          </cell>
          <cell r="D387" t="str">
            <v>其他</v>
          </cell>
          <cell r="E387" t="str">
            <v>巩固提升类项目</v>
          </cell>
          <cell r="F387" t="str">
            <v>5100001005180592</v>
          </cell>
          <cell r="G387" t="str">
            <v>聚集全镇14个村（社区）“乱搭建”“乱停放”“乱堆码”专项整治，大力推动“乱倾排”“乱摆占”“乱张贴”“乱开挖”“乱捕伐”专项整治，努力实现城乡同美、美美与共</v>
          </cell>
          <cell r="H387" t="str">
            <v>是</v>
          </cell>
          <cell r="I387" t="str">
            <v>否</v>
          </cell>
          <cell r="J387" t="str">
            <v>否</v>
          </cell>
          <cell r="K387" t="str">
            <v>是</v>
          </cell>
        </row>
        <row r="388">
          <cell r="B388" t="str">
            <v>城口县东安镇2021年农村环境综合整治项目</v>
          </cell>
          <cell r="C388" t="str">
            <v>村基础设施</v>
          </cell>
          <cell r="D388" t="str">
            <v>其他</v>
          </cell>
          <cell r="E388" t="str">
            <v>巩固提升类项目</v>
          </cell>
          <cell r="F388" t="str">
            <v>5100001005161442</v>
          </cell>
          <cell r="G388" t="str">
            <v>聚集全镇10个村（社区）“乱搭建”“乱停放”“乱堆码”专项整治，大力推动“乱倾排”“乱摆占”“乱张贴”“乱开挖”“乱捕伐”专项整治，努力实现城乡同美、美美与共</v>
          </cell>
          <cell r="H388" t="str">
            <v>是</v>
          </cell>
          <cell r="I388" t="str">
            <v>否</v>
          </cell>
          <cell r="J388" t="str">
            <v>否</v>
          </cell>
          <cell r="K388" t="str">
            <v>是</v>
          </cell>
        </row>
        <row r="389">
          <cell r="B389" t="str">
            <v>城口县咸宜镇2021年农村环境综合整治项目</v>
          </cell>
          <cell r="C389" t="str">
            <v>村基础设施</v>
          </cell>
          <cell r="D389" t="str">
            <v>其他</v>
          </cell>
          <cell r="E389" t="str">
            <v>巩固提升类项目</v>
          </cell>
          <cell r="F389" t="str">
            <v>5100001005159256</v>
          </cell>
          <cell r="G389" t="str">
            <v>聚集全镇8个村（社区）“乱搭建”“乱停放”“乱堆码”专项整治，大力推动“乱倾排”“乱摆占”“乱张贴”“乱开挖”“乱捕伐”专项整治，努力实现城乡同美、美美与共</v>
          </cell>
          <cell r="H389" t="str">
            <v>是</v>
          </cell>
          <cell r="I389" t="str">
            <v>否</v>
          </cell>
          <cell r="J389" t="str">
            <v>否</v>
          </cell>
          <cell r="K389" t="str">
            <v>是</v>
          </cell>
        </row>
        <row r="390">
          <cell r="B390" t="str">
            <v>城口县高楠镇2021年农村环境综合整治项目</v>
          </cell>
          <cell r="C390" t="str">
            <v>村基础设施</v>
          </cell>
          <cell r="D390" t="str">
            <v>其他</v>
          </cell>
          <cell r="E390" t="str">
            <v>巩固提升类项目</v>
          </cell>
          <cell r="F390" t="str">
            <v>5100001005163008</v>
          </cell>
          <cell r="G390" t="str">
            <v>聚集全镇6个村（社区）“乱搭建”“乱停放”“乱堆码”专项整治，大力推动“乱倾排”“乱摆占”“乱张贴”“乱开挖”“乱捕伐”专项整治，努力实现城乡同美、美美与共</v>
          </cell>
          <cell r="H390" t="str">
            <v>是</v>
          </cell>
          <cell r="I390" t="str">
            <v>否</v>
          </cell>
          <cell r="J390" t="str">
            <v>否</v>
          </cell>
          <cell r="K390" t="str">
            <v>是</v>
          </cell>
        </row>
        <row r="391">
          <cell r="B391" t="str">
            <v>城口县龙田乡2021年农村环境综合整治项目</v>
          </cell>
          <cell r="C391" t="str">
            <v>村基础设施</v>
          </cell>
          <cell r="D391" t="str">
            <v>其他</v>
          </cell>
          <cell r="E391" t="str">
            <v>巩固提升类项目</v>
          </cell>
          <cell r="F391" t="str">
            <v>5100001005168601</v>
          </cell>
          <cell r="G391" t="str">
            <v>聚集全乡8个村（社区）“乱搭建”“乱停放”“乱堆码”专项整治，大力推动“乱倾排”“乱摆占”“乱张贴”“乱开挖”“乱捕伐”专项整治，努力实现城乡同美、美美与共</v>
          </cell>
          <cell r="H391" t="str">
            <v>是</v>
          </cell>
          <cell r="I391" t="str">
            <v>否</v>
          </cell>
          <cell r="J391" t="str">
            <v>否</v>
          </cell>
          <cell r="K391" t="str">
            <v>是</v>
          </cell>
        </row>
        <row r="392">
          <cell r="B392" t="str">
            <v>城口县北屏乡2021年农村环境综合整治项目</v>
          </cell>
          <cell r="C392" t="str">
            <v>村基础设施</v>
          </cell>
          <cell r="D392" t="str">
            <v>其他</v>
          </cell>
          <cell r="E392" t="str">
            <v>巩固提升类项目</v>
          </cell>
          <cell r="F392" t="str">
            <v>5100001005164708</v>
          </cell>
          <cell r="G392" t="str">
            <v>聚集全乡6个村（社区）“乱搭建”“乱停放”“乱堆码”专项整治，大力推动“乱倾排”“乱摆占”“乱张贴”“乱开挖”“乱捕伐”专项整治，努力实现城乡同美、美美与共</v>
          </cell>
          <cell r="H392" t="str">
            <v>是</v>
          </cell>
          <cell r="I392" t="str">
            <v>否</v>
          </cell>
          <cell r="J392" t="str">
            <v>否</v>
          </cell>
          <cell r="K392" t="str">
            <v>是</v>
          </cell>
        </row>
        <row r="393">
          <cell r="B393" t="str">
            <v>城口县岚天乡2021年农村环境综合整治项目</v>
          </cell>
          <cell r="C393" t="str">
            <v>村基础设施</v>
          </cell>
          <cell r="D393" t="str">
            <v>其他</v>
          </cell>
          <cell r="E393" t="str">
            <v>巩固提升类项目</v>
          </cell>
          <cell r="F393" t="str">
            <v>5100001005344951</v>
          </cell>
          <cell r="G393" t="str">
            <v>聚集全乡4个村（社区）“乱搭建”“乱停放”“乱堆码”专项整治，大力推动“乱倾排”“乱摆占”“乱张贴”“乱开挖”“乱捕伐”专项整治，努力实现城乡同美、美美与共</v>
          </cell>
          <cell r="H393" t="str">
            <v>是</v>
          </cell>
          <cell r="I393" t="str">
            <v>否</v>
          </cell>
          <cell r="J393" t="str">
            <v>否</v>
          </cell>
          <cell r="K393" t="str">
            <v>是</v>
          </cell>
        </row>
        <row r="394">
          <cell r="B394" t="str">
            <v>城口县河鱼乡2021年农村环境综合整治项目</v>
          </cell>
          <cell r="C394" t="str">
            <v>村基础设施</v>
          </cell>
          <cell r="D394" t="str">
            <v>其他</v>
          </cell>
          <cell r="E394" t="str">
            <v>巩固提升类项目</v>
          </cell>
          <cell r="F394" t="str">
            <v>5100001005128876</v>
          </cell>
          <cell r="G394" t="str">
            <v>聚集全乡5个村（社区）“乱搭建”“乱停放”“乱堆码”专项整治，大力推动“乱倾排”“乱摆占”“乱张贴”“乱开挖”“乱捕伐”专项整治，努力实现城乡同美、美美与共</v>
          </cell>
          <cell r="H394" t="str">
            <v>是</v>
          </cell>
          <cell r="I394" t="str">
            <v>否</v>
          </cell>
          <cell r="J394" t="str">
            <v>否</v>
          </cell>
          <cell r="K394" t="str">
            <v>是</v>
          </cell>
        </row>
        <row r="395">
          <cell r="B395" t="str">
            <v>城口县厚坪乡2021年农村环境综合整治项目</v>
          </cell>
          <cell r="C395" t="str">
            <v>村基础设施</v>
          </cell>
          <cell r="D395" t="str">
            <v>其他</v>
          </cell>
          <cell r="E395" t="str">
            <v>巩固提升类项目</v>
          </cell>
          <cell r="F395" t="str">
            <v>5100001005194914</v>
          </cell>
          <cell r="G395" t="str">
            <v>聚集全乡7个村（社区）“乱搭建”“乱停放”“乱堆码”专项整治，大力推动“乱倾排”“乱摆占”“乱张贴”“乱开挖”“乱捕伐”专项整治，努力实现城乡同美、美美与共</v>
          </cell>
          <cell r="H395" t="str">
            <v>是</v>
          </cell>
          <cell r="I395" t="str">
            <v>否</v>
          </cell>
          <cell r="J395" t="str">
            <v>否</v>
          </cell>
          <cell r="K395" t="str">
            <v>是</v>
          </cell>
        </row>
        <row r="396">
          <cell r="B396" t="str">
            <v>城口县治平乡2021年农村环境综合整治项目</v>
          </cell>
          <cell r="C396" t="str">
            <v>村基础设施</v>
          </cell>
          <cell r="D396" t="str">
            <v>其他</v>
          </cell>
          <cell r="E396" t="str">
            <v>巩固提升类项目</v>
          </cell>
          <cell r="F396" t="str">
            <v>5100001005280709</v>
          </cell>
          <cell r="G396" t="str">
            <v>聚集全乡5个村（社区）“乱搭建”“乱停放”“乱堆码”专项整治，大力推动“乱倾排”“乱摆占”“乱张贴”“乱开挖”“乱捕伐”专项整治，努力实现城乡同美、美美与共</v>
          </cell>
          <cell r="H396" t="str">
            <v>是</v>
          </cell>
          <cell r="I396" t="str">
            <v>否</v>
          </cell>
          <cell r="J396" t="str">
            <v>否</v>
          </cell>
          <cell r="K396" t="str">
            <v>是</v>
          </cell>
        </row>
        <row r="397">
          <cell r="B397" t="str">
            <v>城口县明中乡2021年农村环境综合整治项目</v>
          </cell>
          <cell r="C397" t="str">
            <v>村基础设施</v>
          </cell>
          <cell r="D397" t="str">
            <v>其他</v>
          </cell>
          <cell r="E397" t="str">
            <v>巩固提升类项目</v>
          </cell>
          <cell r="F397" t="str">
            <v>5100001005126163</v>
          </cell>
          <cell r="G397" t="str">
            <v>聚集全乡6个村（社区）“乱搭建”“乱停放”“乱堆码”专项整治，大力推动“乱倾排”“乱摆占”“乱张贴”“乱开挖”“乱捕伐”专项整治，努力实现城乡同美、美美与共</v>
          </cell>
          <cell r="H397" t="str">
            <v>是</v>
          </cell>
          <cell r="I397" t="str">
            <v>否</v>
          </cell>
          <cell r="J397" t="str">
            <v>否</v>
          </cell>
          <cell r="K397" t="str">
            <v>是</v>
          </cell>
        </row>
        <row r="398">
          <cell r="B398" t="str">
            <v>城口县蓼子乡2021年农村环境综合整治项目</v>
          </cell>
          <cell r="C398" t="str">
            <v>村基础设施</v>
          </cell>
          <cell r="D398" t="str">
            <v>其他</v>
          </cell>
          <cell r="E398" t="str">
            <v>巩固提升类项目</v>
          </cell>
          <cell r="F398" t="str">
            <v>5100001005345699</v>
          </cell>
          <cell r="G398" t="str">
            <v>聚集全乡13个村（社区）“乱搭建”“乱停放”“乱堆码”专项整治，大力推动“乱倾排”“乱摆占”“乱张贴”“乱开挖”“乱捕伐”专项整治，努力实现城乡同美、美美与共</v>
          </cell>
          <cell r="H398" t="str">
            <v>是</v>
          </cell>
          <cell r="I398" t="str">
            <v>否</v>
          </cell>
          <cell r="J398" t="str">
            <v>否</v>
          </cell>
          <cell r="K398" t="str">
            <v>是</v>
          </cell>
        </row>
        <row r="399">
          <cell r="B399" t="str">
            <v>城口县鸡鸣乡2021年农村环境综合整治项目</v>
          </cell>
          <cell r="C399" t="str">
            <v>村基础设施</v>
          </cell>
          <cell r="D399" t="str">
            <v>其他</v>
          </cell>
          <cell r="E399" t="str">
            <v>巩固提升类项目</v>
          </cell>
          <cell r="F399" t="str">
            <v>5100001005281148</v>
          </cell>
          <cell r="G399" t="str">
            <v>聚集全乡6个村（社区）“乱搭建”“乱停放”“乱堆码”专项整治，大力推动“乱倾排”“乱摆占”“乱张贴”“乱开挖”“乱捕伐”专项整治，努力实现城乡同美、美美与共</v>
          </cell>
          <cell r="H399" t="str">
            <v>是</v>
          </cell>
          <cell r="I399" t="str">
            <v>否</v>
          </cell>
          <cell r="J399" t="str">
            <v>否</v>
          </cell>
          <cell r="K399" t="str">
            <v>是</v>
          </cell>
        </row>
        <row r="400">
          <cell r="B400" t="str">
            <v>城口县周溪乡2021年农村环境综合整治项目</v>
          </cell>
          <cell r="C400" t="str">
            <v>村基础设施</v>
          </cell>
          <cell r="D400" t="str">
            <v>其他</v>
          </cell>
          <cell r="E400" t="str">
            <v>巩固提升类项目</v>
          </cell>
          <cell r="F400" t="str">
            <v>5100001005162694</v>
          </cell>
          <cell r="G400" t="str">
            <v>聚集全乡7个村（社区）“乱搭建”“乱停放”“乱堆码”专项整治，大力推动“乱倾排”“乱摆占”“乱张贴”“乱开挖”“乱捕伐”专项整治，努力实现城乡同美、美美与共</v>
          </cell>
          <cell r="H400" t="str">
            <v>是</v>
          </cell>
          <cell r="I400" t="str">
            <v>否</v>
          </cell>
          <cell r="J400" t="str">
            <v>否</v>
          </cell>
          <cell r="K400" t="str">
            <v>是</v>
          </cell>
        </row>
        <row r="401">
          <cell r="B401" t="str">
            <v>城口县双河乡2021年农村环境综合整治项目</v>
          </cell>
          <cell r="C401" t="str">
            <v>村基础设施</v>
          </cell>
          <cell r="D401" t="str">
            <v>其他</v>
          </cell>
          <cell r="E401" t="str">
            <v>巩固提升类项目</v>
          </cell>
          <cell r="F401" t="str">
            <v>5100001005290506</v>
          </cell>
          <cell r="G401" t="str">
            <v>聚集全乡9个村（社区）“乱搭建”“乱停放”“乱堆码”专项整治，大力推动“乱倾排”“乱摆占”“乱张贴”“乱开挖”“乱捕伐”专项整治，努力实现城乡同美、美美与共</v>
          </cell>
          <cell r="H401" t="str">
            <v>是</v>
          </cell>
          <cell r="I401" t="str">
            <v>否</v>
          </cell>
          <cell r="J401" t="str">
            <v>否</v>
          </cell>
          <cell r="K401" t="str">
            <v>是</v>
          </cell>
        </row>
        <row r="402">
          <cell r="B402" t="str">
            <v>城口县沿河乡2021年农村环境综合整治项目</v>
          </cell>
          <cell r="C402" t="str">
            <v>村基础设施</v>
          </cell>
          <cell r="D402" t="str">
            <v>其他</v>
          </cell>
          <cell r="E402" t="str">
            <v>巩固提升类项目</v>
          </cell>
          <cell r="F402" t="str">
            <v>5100001005441227</v>
          </cell>
          <cell r="G402" t="str">
            <v>聚集全乡6个村（社区）“乱搭建”“乱停放”“乱堆码”专项整治，大力推动“乱倾排”“乱摆占”“乱张贴”“乱开挖”“乱捕伐”专项整治，努力实现城乡同美、美美与共</v>
          </cell>
          <cell r="H402" t="str">
            <v>是</v>
          </cell>
          <cell r="I402" t="str">
            <v>否</v>
          </cell>
          <cell r="J402" t="str">
            <v>否</v>
          </cell>
          <cell r="K402" t="str">
            <v>是</v>
          </cell>
        </row>
        <row r="403">
          <cell r="B403" t="str">
            <v>城口县左岚乡2021年农村环境综合整治项目</v>
          </cell>
          <cell r="C403" t="str">
            <v>村基础设施</v>
          </cell>
          <cell r="D403" t="str">
            <v>其他</v>
          </cell>
          <cell r="E403" t="str">
            <v>巩固提升类项目</v>
          </cell>
          <cell r="F403" t="str">
            <v>5100001005150550</v>
          </cell>
          <cell r="G403" t="str">
            <v>聚集全乡6个村（社区）“乱搭建”“乱停放”“乱堆码”专项整治，大力推动“乱倾排”“乱摆占”“乱张贴”“乱开挖”“乱捕伐”专项整治，努力实现城乡同美、美美与共</v>
          </cell>
          <cell r="H403" t="str">
            <v>是</v>
          </cell>
          <cell r="I403" t="str">
            <v>否</v>
          </cell>
          <cell r="J403" t="str">
            <v>否</v>
          </cell>
          <cell r="K403" t="str">
            <v>是</v>
          </cell>
        </row>
        <row r="404">
          <cell r="B404" t="str">
            <v>城口县2021年饮水保障应急维护与供水奖补</v>
          </cell>
          <cell r="C404" t="str">
            <v>生活条件改善</v>
          </cell>
          <cell r="D404" t="str">
            <v>解决安全饮水及供水工程管理奖补</v>
          </cell>
          <cell r="E404" t="str">
            <v>巩固提升类项目</v>
          </cell>
          <cell r="F404" t="str">
            <v>5100000994883703</v>
          </cell>
          <cell r="G404" t="str">
            <v>270 万元用于农村供水工程管理财政奖补资金；300 万元用于 2021 年度全县农村饮水安全保障动态监测发现问题应急处置项目资金</v>
          </cell>
          <cell r="H404" t="str">
            <v>是</v>
          </cell>
          <cell r="I404" t="str">
            <v>否</v>
          </cell>
          <cell r="J404" t="str">
            <v>否</v>
          </cell>
          <cell r="K404" t="str">
            <v>否</v>
          </cell>
        </row>
        <row r="405">
          <cell r="B405" t="str">
            <v>城口县2021年水利发展项目</v>
          </cell>
          <cell r="C405" t="str">
            <v>生活条件改善</v>
          </cell>
          <cell r="D405" t="str">
            <v>运行维护服务</v>
          </cell>
          <cell r="E405" t="str">
            <v>巩固提升类项目</v>
          </cell>
          <cell r="F405" t="str">
            <v>5100001069696971</v>
          </cell>
          <cell r="G405" t="str">
            <v>完成县内2021年中小河流水文站、水位站、雨量站站点运行维护服务</v>
          </cell>
          <cell r="H405" t="str">
            <v>是</v>
          </cell>
          <cell r="I405" t="str">
            <v>否</v>
          </cell>
          <cell r="J405" t="str">
            <v>否</v>
          </cell>
          <cell r="K405" t="str">
            <v>否</v>
          </cell>
        </row>
        <row r="406">
          <cell r="B406" t="str">
            <v>城口县2021年双河乡红色村组织振兴红色美丽乡村试点项目</v>
          </cell>
          <cell r="C406" t="str">
            <v>村基础设施</v>
          </cell>
          <cell r="D406" t="str">
            <v>其他</v>
          </cell>
          <cell r="E406" t="str">
            <v>巩固提升类项目</v>
          </cell>
          <cell r="F406" t="str">
            <v>5100000994509158</v>
          </cell>
          <cell r="G406" t="str">
            <v>双河乡余坪村红色村组织振兴红色美丽乡村建设。依托余坪村的资源禀赋，坚持“绿色为基、红色为魂、民俗为根“的现代化可持续发展理念。突出党建引领、红色教育、产业及集体经济组织发展、基层社会治理等方面，推动余坪村组织振兴建设红色美丽村庄试点工作。新建余坪农家乐下行50米至刘家院子公路通道500米，实施院内改造和周边8户农户房屋改造，建设停车位47个，文物修复、音响设备购置、标识标牌制作等等项目</v>
          </cell>
          <cell r="H406" t="str">
            <v>是</v>
          </cell>
          <cell r="I406" t="str">
            <v>否</v>
          </cell>
          <cell r="J406" t="str">
            <v>否</v>
          </cell>
          <cell r="K406" t="str">
            <v>是</v>
          </cell>
        </row>
        <row r="407">
          <cell r="B407" t="str">
            <v>周溪乡2021年食用菌基地建设项目</v>
          </cell>
          <cell r="C407" t="str">
            <v>产业项目</v>
          </cell>
          <cell r="D407" t="str">
            <v>种植养殖加工服务</v>
          </cell>
          <cell r="E407" t="str">
            <v>巩固提升类项目</v>
          </cell>
          <cell r="F407" t="str">
            <v>5100001069698117</v>
          </cell>
          <cell r="G407" t="str">
            <v>食用菌基地的三通一平，新建80万袋（两季生产）养菇棚、出菇棚；约1800平方米生产车间建设，生产线满足100万袋香菇流水生产一条、管理用房320平方米等建设。</v>
          </cell>
          <cell r="H407" t="str">
            <v>是</v>
          </cell>
          <cell r="I407" t="str">
            <v>是</v>
          </cell>
          <cell r="J407" t="str">
            <v>是</v>
          </cell>
          <cell r="K407" t="str">
            <v>是</v>
          </cell>
        </row>
        <row r="408">
          <cell r="B408" t="str">
            <v>城口县2021年村集体经济试点项目</v>
          </cell>
          <cell r="C408" t="str">
            <v>产业项目</v>
          </cell>
          <cell r="D408" t="str">
            <v>其他</v>
          </cell>
          <cell r="E408" t="str">
            <v>巩固提升类项目</v>
          </cell>
          <cell r="F408" t="str">
            <v>5100001066205088</v>
          </cell>
          <cell r="G408" t="str">
            <v>用于全县25个乡镇街道发展村集体经济</v>
          </cell>
          <cell r="H408" t="str">
            <v>是</v>
          </cell>
          <cell r="I408" t="str">
            <v>是</v>
          </cell>
          <cell r="J408" t="str">
            <v>是</v>
          </cell>
          <cell r="K408" t="str">
            <v>是</v>
          </cell>
        </row>
        <row r="409">
          <cell r="B409" t="str">
            <v>城口县2021年村集体经济试点项目</v>
          </cell>
          <cell r="C409" t="str">
            <v>产业项目</v>
          </cell>
          <cell r="D409" t="str">
            <v>其他</v>
          </cell>
          <cell r="E409" t="str">
            <v>巩固提升类项目</v>
          </cell>
          <cell r="F409" t="str">
            <v>5100001066205088</v>
          </cell>
          <cell r="G409" t="str">
            <v>用于全县25个乡镇街道发展村集体经济</v>
          </cell>
          <cell r="H409" t="str">
            <v>是</v>
          </cell>
          <cell r="I409" t="str">
            <v>是</v>
          </cell>
          <cell r="J409" t="str">
            <v>是</v>
          </cell>
          <cell r="K409" t="str">
            <v>是</v>
          </cell>
        </row>
      </sheetData>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480"/>
  <sheetViews>
    <sheetView tabSelected="1" zoomScale="85" zoomScaleNormal="85" topLeftCell="A453" workbookViewId="0">
      <selection activeCell="G459" sqref="A1:AR473"/>
    </sheetView>
  </sheetViews>
  <sheetFormatPr defaultColWidth="9" defaultRowHeight="14.25"/>
  <cols>
    <col min="1" max="1" width="3.75" style="12" customWidth="1"/>
    <col min="2" max="2" width="29.875" style="12" customWidth="1"/>
    <col min="3" max="3" width="9.625" style="12" customWidth="1"/>
    <col min="4" max="4" width="9" style="12" customWidth="1"/>
    <col min="5" max="5" width="24" style="12" customWidth="1"/>
    <col min="6" max="6" width="7.2" style="12" customWidth="1"/>
    <col min="7" max="7" width="17.25" style="12" customWidth="1"/>
    <col min="8" max="8" width="16.875" style="12" customWidth="1"/>
    <col min="9" max="9" width="17.5" style="12" customWidth="1"/>
    <col min="10" max="10" width="15.25" style="12" customWidth="1"/>
    <col min="11" max="11" width="15.375" style="12" customWidth="1"/>
    <col min="12" max="12" width="11.75" style="12" customWidth="1"/>
    <col min="13" max="13" width="12.25" style="12" customWidth="1"/>
    <col min="14" max="14" width="11.75" style="12" customWidth="1"/>
    <col min="15" max="15" width="11" style="12" customWidth="1"/>
    <col min="16" max="16" width="9.125" style="12" customWidth="1"/>
    <col min="17" max="17" width="15.25" style="12" customWidth="1"/>
    <col min="18" max="18" width="9" style="12" customWidth="1"/>
    <col min="19" max="20" width="11.375" style="12" customWidth="1"/>
    <col min="21" max="21" width="5.75" style="12" customWidth="1"/>
    <col min="22" max="22" width="5.5" style="12" customWidth="1"/>
    <col min="23" max="23" width="8.625" style="12" customWidth="1"/>
    <col min="24" max="24" width="8.375" style="12" customWidth="1"/>
    <col min="25" max="25" width="7.875" style="12" customWidth="1"/>
    <col min="26" max="26" width="10.2916666666667" style="13" customWidth="1"/>
    <col min="27" max="27" width="6.125" style="12" customWidth="1"/>
    <col min="28" max="28" width="5.75" style="12" customWidth="1"/>
    <col min="29" max="29" width="8.925" style="12" customWidth="1"/>
    <col min="30" max="31" width="8.5" style="12" customWidth="1"/>
    <col min="32" max="33" width="4.625" style="14" customWidth="1"/>
    <col min="34" max="35" width="5.75" style="14" customWidth="1"/>
    <col min="36" max="36" width="5.5" style="14" customWidth="1"/>
    <col min="37" max="37" width="4.625" style="14" customWidth="1"/>
    <col min="38" max="38" width="6" style="14" customWidth="1"/>
    <col min="39" max="39" width="6.75" style="14" customWidth="1"/>
    <col min="40" max="40" width="5.625" style="14" customWidth="1"/>
    <col min="41" max="41" width="6.375" style="14" customWidth="1"/>
    <col min="42" max="42" width="12.375" style="14" customWidth="1"/>
    <col min="43" max="43" width="9" style="12" customWidth="1"/>
    <col min="44" max="44" width="9" style="13"/>
    <col min="45" max="16384" width="9" style="12"/>
  </cols>
  <sheetData>
    <row r="1" ht="22.5" customHeight="1" spans="1:5">
      <c r="A1" s="15" t="s">
        <v>0</v>
      </c>
      <c r="B1" s="15"/>
      <c r="C1" s="15"/>
      <c r="D1" s="15"/>
      <c r="E1" s="15"/>
    </row>
    <row r="2" ht="31.5" customHeight="1" spans="1:42">
      <c r="A2" s="16" t="s">
        <v>1</v>
      </c>
      <c r="B2" s="16"/>
      <c r="C2" s="16"/>
      <c r="D2" s="16"/>
      <c r="E2" s="16"/>
      <c r="F2" s="16"/>
      <c r="G2" s="16"/>
      <c r="H2" s="16"/>
      <c r="I2" s="16"/>
      <c r="J2" s="16"/>
      <c r="K2" s="16"/>
      <c r="L2" s="16"/>
      <c r="M2" s="16"/>
      <c r="N2" s="16"/>
      <c r="O2" s="16"/>
      <c r="P2" s="16"/>
      <c r="Q2" s="16"/>
      <c r="R2" s="16"/>
      <c r="S2" s="16"/>
      <c r="T2" s="16"/>
      <c r="U2" s="16"/>
      <c r="V2" s="16"/>
      <c r="W2" s="16"/>
      <c r="X2" s="16"/>
      <c r="Y2" s="47"/>
      <c r="Z2" s="47"/>
      <c r="AA2" s="47"/>
      <c r="AB2" s="47"/>
      <c r="AC2" s="47"/>
      <c r="AD2" s="16"/>
      <c r="AE2" s="16"/>
      <c r="AF2" s="16"/>
      <c r="AG2" s="16"/>
      <c r="AH2" s="16"/>
      <c r="AI2" s="16"/>
      <c r="AJ2" s="16"/>
      <c r="AK2" s="16"/>
      <c r="AL2" s="16"/>
      <c r="AM2" s="16"/>
      <c r="AN2" s="16"/>
      <c r="AO2" s="16"/>
      <c r="AP2" s="16"/>
    </row>
    <row r="3" s="3" customFormat="1" ht="17.25" customHeight="1" spans="1:44">
      <c r="A3" s="17" t="s">
        <v>2</v>
      </c>
      <c r="B3" s="18" t="s">
        <v>3</v>
      </c>
      <c r="C3" s="17" t="s">
        <v>4</v>
      </c>
      <c r="D3" s="19" t="s">
        <v>5</v>
      </c>
      <c r="E3" s="18" t="s">
        <v>6</v>
      </c>
      <c r="F3" s="17" t="s">
        <v>7</v>
      </c>
      <c r="G3" s="17" t="s">
        <v>8</v>
      </c>
      <c r="H3" s="19" t="s">
        <v>9</v>
      </c>
      <c r="I3" s="19" t="s">
        <v>10</v>
      </c>
      <c r="J3" s="19" t="s">
        <v>11</v>
      </c>
      <c r="K3" s="19"/>
      <c r="L3" s="19"/>
      <c r="M3" s="19"/>
      <c r="N3" s="19"/>
      <c r="O3" s="19"/>
      <c r="P3" s="19"/>
      <c r="Q3" s="19"/>
      <c r="R3" s="19"/>
      <c r="S3" s="40" t="s">
        <v>12</v>
      </c>
      <c r="T3" s="41"/>
      <c r="U3" s="19" t="s">
        <v>13</v>
      </c>
      <c r="V3" s="17" t="s">
        <v>14</v>
      </c>
      <c r="W3" s="40" t="s">
        <v>15</v>
      </c>
      <c r="X3" s="41"/>
      <c r="Y3" s="19" t="s">
        <v>16</v>
      </c>
      <c r="Z3" s="19"/>
      <c r="AA3" s="19"/>
      <c r="AB3" s="19"/>
      <c r="AC3" s="19"/>
      <c r="AD3" s="40" t="s">
        <v>17</v>
      </c>
      <c r="AE3" s="41"/>
      <c r="AF3" s="19" t="s">
        <v>18</v>
      </c>
      <c r="AG3" s="19" t="s">
        <v>19</v>
      </c>
      <c r="AH3" s="19" t="s">
        <v>20</v>
      </c>
      <c r="AI3" s="19"/>
      <c r="AJ3" s="19" t="s">
        <v>21</v>
      </c>
      <c r="AK3" s="19" t="s">
        <v>22</v>
      </c>
      <c r="AL3" s="19"/>
      <c r="AM3" s="19" t="s">
        <v>23</v>
      </c>
      <c r="AN3" s="19"/>
      <c r="AO3" s="19" t="s">
        <v>24</v>
      </c>
      <c r="AP3" s="19" t="s">
        <v>25</v>
      </c>
      <c r="AQ3" s="19" t="s">
        <v>26</v>
      </c>
      <c r="AR3" s="57" t="s">
        <v>27</v>
      </c>
    </row>
    <row r="4" s="3" customFormat="1" ht="17.25" customHeight="1" spans="1:44">
      <c r="A4" s="20"/>
      <c r="B4" s="21"/>
      <c r="C4" s="20"/>
      <c r="D4" s="19"/>
      <c r="E4" s="21"/>
      <c r="F4" s="20"/>
      <c r="G4" s="20"/>
      <c r="H4" s="19"/>
      <c r="I4" s="19"/>
      <c r="J4" s="19" t="s">
        <v>28</v>
      </c>
      <c r="K4" s="19" t="s">
        <v>29</v>
      </c>
      <c r="L4" s="19"/>
      <c r="M4" s="19"/>
      <c r="N4" s="19"/>
      <c r="O4" s="19" t="s">
        <v>30</v>
      </c>
      <c r="P4" s="19"/>
      <c r="Q4" s="19"/>
      <c r="R4" s="19" t="s">
        <v>31</v>
      </c>
      <c r="S4" s="17" t="s">
        <v>32</v>
      </c>
      <c r="T4" s="17" t="s">
        <v>33</v>
      </c>
      <c r="U4" s="19"/>
      <c r="V4" s="20"/>
      <c r="W4" s="17" t="s">
        <v>34</v>
      </c>
      <c r="X4" s="17" t="s">
        <v>35</v>
      </c>
      <c r="Y4" s="19" t="s">
        <v>36</v>
      </c>
      <c r="Z4" s="40" t="s">
        <v>37</v>
      </c>
      <c r="AA4" s="48"/>
      <c r="AB4" s="41"/>
      <c r="AC4" s="19" t="s">
        <v>38</v>
      </c>
      <c r="AD4" s="17" t="s">
        <v>39</v>
      </c>
      <c r="AE4" s="17" t="s">
        <v>40</v>
      </c>
      <c r="AF4" s="19"/>
      <c r="AG4" s="19"/>
      <c r="AH4" s="19" t="s">
        <v>41</v>
      </c>
      <c r="AI4" s="19" t="s">
        <v>42</v>
      </c>
      <c r="AJ4" s="19"/>
      <c r="AK4" s="19" t="s">
        <v>43</v>
      </c>
      <c r="AL4" s="19" t="s">
        <v>44</v>
      </c>
      <c r="AM4" s="19" t="s">
        <v>23</v>
      </c>
      <c r="AN4" s="19" t="s">
        <v>45</v>
      </c>
      <c r="AO4" s="19"/>
      <c r="AP4" s="19"/>
      <c r="AQ4" s="19"/>
      <c r="AR4" s="57"/>
    </row>
    <row r="5" s="3" customFormat="1" ht="11.25" customHeight="1" spans="1:44">
      <c r="A5" s="20"/>
      <c r="B5" s="21"/>
      <c r="C5" s="20"/>
      <c r="D5" s="19"/>
      <c r="E5" s="21"/>
      <c r="F5" s="20"/>
      <c r="G5" s="20"/>
      <c r="H5" s="19"/>
      <c r="I5" s="19"/>
      <c r="J5" s="19"/>
      <c r="K5" s="19" t="s">
        <v>46</v>
      </c>
      <c r="L5" s="19" t="s">
        <v>47</v>
      </c>
      <c r="M5" s="19" t="s">
        <v>48</v>
      </c>
      <c r="N5" s="19" t="s">
        <v>49</v>
      </c>
      <c r="O5" s="19" t="s">
        <v>50</v>
      </c>
      <c r="P5" s="19" t="s">
        <v>51</v>
      </c>
      <c r="Q5" s="19" t="s">
        <v>52</v>
      </c>
      <c r="R5" s="19"/>
      <c r="S5" s="20"/>
      <c r="T5" s="20"/>
      <c r="U5" s="19"/>
      <c r="V5" s="20"/>
      <c r="W5" s="20"/>
      <c r="X5" s="20"/>
      <c r="Y5" s="19"/>
      <c r="Z5" s="17" t="s">
        <v>53</v>
      </c>
      <c r="AA5" s="17" t="s">
        <v>54</v>
      </c>
      <c r="AB5" s="17" t="s">
        <v>55</v>
      </c>
      <c r="AC5" s="19"/>
      <c r="AD5" s="20"/>
      <c r="AE5" s="20"/>
      <c r="AF5" s="19"/>
      <c r="AG5" s="19"/>
      <c r="AH5" s="19"/>
      <c r="AI5" s="19"/>
      <c r="AJ5" s="19"/>
      <c r="AK5" s="19"/>
      <c r="AL5" s="19"/>
      <c r="AM5" s="19"/>
      <c r="AN5" s="19"/>
      <c r="AO5" s="19"/>
      <c r="AP5" s="19"/>
      <c r="AQ5" s="19"/>
      <c r="AR5" s="57"/>
    </row>
    <row r="6" s="3" customFormat="1" ht="35.25" customHeight="1" spans="1:44">
      <c r="A6" s="22"/>
      <c r="B6" s="23"/>
      <c r="C6" s="22"/>
      <c r="D6" s="19"/>
      <c r="E6" s="23"/>
      <c r="F6" s="22"/>
      <c r="G6" s="22"/>
      <c r="H6" s="19"/>
      <c r="I6" s="19"/>
      <c r="J6" s="19"/>
      <c r="K6" s="19"/>
      <c r="L6" s="19" t="s">
        <v>56</v>
      </c>
      <c r="M6" s="19" t="s">
        <v>57</v>
      </c>
      <c r="N6" s="19" t="s">
        <v>49</v>
      </c>
      <c r="O6" s="19" t="s">
        <v>58</v>
      </c>
      <c r="P6" s="19" t="s">
        <v>59</v>
      </c>
      <c r="Q6" s="19" t="s">
        <v>52</v>
      </c>
      <c r="R6" s="19"/>
      <c r="S6" s="22"/>
      <c r="T6" s="22"/>
      <c r="U6" s="19"/>
      <c r="V6" s="22"/>
      <c r="W6" s="22"/>
      <c r="X6" s="22"/>
      <c r="Y6" s="19"/>
      <c r="Z6" s="22"/>
      <c r="AA6" s="22"/>
      <c r="AB6" s="22"/>
      <c r="AC6" s="19"/>
      <c r="AD6" s="22"/>
      <c r="AE6" s="22"/>
      <c r="AF6" s="19"/>
      <c r="AG6" s="19"/>
      <c r="AH6" s="19"/>
      <c r="AI6" s="19"/>
      <c r="AJ6" s="19"/>
      <c r="AK6" s="19"/>
      <c r="AL6" s="19"/>
      <c r="AM6" s="19"/>
      <c r="AN6" s="19"/>
      <c r="AO6" s="19"/>
      <c r="AP6" s="19"/>
      <c r="AQ6" s="19"/>
      <c r="AR6" s="57"/>
    </row>
    <row r="7" s="3" customFormat="1" ht="24.75" customHeight="1" spans="1:44">
      <c r="A7" s="19" t="s">
        <v>60</v>
      </c>
      <c r="B7" s="24"/>
      <c r="C7" s="19"/>
      <c r="D7" s="19"/>
      <c r="E7" s="19"/>
      <c r="F7" s="19"/>
      <c r="G7" s="19"/>
      <c r="H7" s="19"/>
      <c r="I7" s="19"/>
      <c r="J7" s="38"/>
      <c r="K7" s="38"/>
      <c r="L7" s="38"/>
      <c r="M7" s="38"/>
      <c r="N7" s="38"/>
      <c r="O7" s="38"/>
      <c r="P7" s="38"/>
      <c r="Q7" s="38"/>
      <c r="R7" s="38"/>
      <c r="S7" s="42"/>
      <c r="T7" s="38"/>
      <c r="U7" s="38"/>
      <c r="V7" s="38"/>
      <c r="W7" s="38"/>
      <c r="X7" s="38"/>
      <c r="Y7" s="42">
        <f>SUM(Y8:Y473)</f>
        <v>129773.657181</v>
      </c>
      <c r="Z7" s="42">
        <f>SUM(Z8:Z473)</f>
        <v>43770</v>
      </c>
      <c r="AA7" s="42">
        <f>SUM(AA8:AA473)</f>
        <v>6725.53</v>
      </c>
      <c r="AB7" s="42">
        <f>SUM(AB8:AB473)</f>
        <v>3754</v>
      </c>
      <c r="AC7" s="42">
        <f>SUM(AC8:AC473)</f>
        <v>75373.127181</v>
      </c>
      <c r="AD7" s="38"/>
      <c r="AE7" s="38"/>
      <c r="AF7" s="38"/>
      <c r="AG7" s="38"/>
      <c r="AH7" s="38"/>
      <c r="AI7" s="38"/>
      <c r="AJ7" s="38"/>
      <c r="AK7" s="38"/>
      <c r="AL7" s="38"/>
      <c r="AM7" s="38"/>
      <c r="AN7" s="38"/>
      <c r="AO7" s="38"/>
      <c r="AP7" s="38"/>
      <c r="AQ7" s="58"/>
      <c r="AR7" s="59"/>
    </row>
    <row r="8" s="4" customFormat="1" ht="72" spans="1:44">
      <c r="A8" s="25">
        <v>1</v>
      </c>
      <c r="B8" s="26" t="s">
        <v>61</v>
      </c>
      <c r="C8" s="25" t="s">
        <v>62</v>
      </c>
      <c r="D8" s="25" t="s">
        <v>63</v>
      </c>
      <c r="E8" s="25" t="s">
        <v>64</v>
      </c>
      <c r="F8" s="27" t="s">
        <v>65</v>
      </c>
      <c r="G8" s="25" t="s">
        <v>66</v>
      </c>
      <c r="H8" s="25" t="s">
        <v>67</v>
      </c>
      <c r="I8" s="25" t="s">
        <v>68</v>
      </c>
      <c r="J8" s="25" t="s">
        <v>69</v>
      </c>
      <c r="K8" s="25" t="s">
        <v>69</v>
      </c>
      <c r="L8" s="25" t="s">
        <v>70</v>
      </c>
      <c r="M8" s="25" t="s">
        <v>71</v>
      </c>
      <c r="N8" s="25" t="s">
        <v>72</v>
      </c>
      <c r="O8" s="25" t="s">
        <v>67</v>
      </c>
      <c r="P8" s="25" t="s">
        <v>73</v>
      </c>
      <c r="Q8" s="43" t="s">
        <v>74</v>
      </c>
      <c r="R8" s="25" t="s">
        <v>75</v>
      </c>
      <c r="S8" s="30" t="s">
        <v>76</v>
      </c>
      <c r="T8" s="25" t="s">
        <v>77</v>
      </c>
      <c r="U8" s="27">
        <v>2021</v>
      </c>
      <c r="V8" s="25" t="s">
        <v>78</v>
      </c>
      <c r="W8" s="27">
        <v>2021.01</v>
      </c>
      <c r="X8" s="27">
        <v>2021.11</v>
      </c>
      <c r="Y8" s="49">
        <v>20</v>
      </c>
      <c r="Z8" s="49"/>
      <c r="AA8" s="49"/>
      <c r="AB8" s="50"/>
      <c r="AC8" s="49">
        <v>20</v>
      </c>
      <c r="AD8" s="25">
        <v>204</v>
      </c>
      <c r="AE8" s="25">
        <v>204</v>
      </c>
      <c r="AF8" s="25" t="s">
        <v>78</v>
      </c>
      <c r="AG8" s="25" t="s">
        <v>78</v>
      </c>
      <c r="AH8" s="25" t="s">
        <v>78</v>
      </c>
      <c r="AI8" s="27" t="s">
        <v>79</v>
      </c>
      <c r="AJ8" s="25" t="s">
        <v>78</v>
      </c>
      <c r="AK8" s="27" t="s">
        <v>78</v>
      </c>
      <c r="AL8" s="25"/>
      <c r="AM8" s="27" t="s">
        <v>78</v>
      </c>
      <c r="AN8" s="25"/>
      <c r="AO8" s="25" t="s">
        <v>80</v>
      </c>
      <c r="AP8" s="27">
        <v>13609449114</v>
      </c>
      <c r="AQ8" s="26"/>
      <c r="AR8" s="26" t="s">
        <v>81</v>
      </c>
    </row>
    <row r="9" s="4" customFormat="1" ht="84" spans="1:44">
      <c r="A9" s="25">
        <v>2</v>
      </c>
      <c r="B9" s="26" t="s">
        <v>82</v>
      </c>
      <c r="C9" s="25" t="s">
        <v>62</v>
      </c>
      <c r="D9" s="25" t="s">
        <v>63</v>
      </c>
      <c r="E9" s="25" t="s">
        <v>83</v>
      </c>
      <c r="F9" s="27" t="s">
        <v>65</v>
      </c>
      <c r="G9" s="25" t="s">
        <v>84</v>
      </c>
      <c r="H9" s="25" t="s">
        <v>85</v>
      </c>
      <c r="I9" s="25" t="s">
        <v>86</v>
      </c>
      <c r="J9" s="25" t="s">
        <v>87</v>
      </c>
      <c r="K9" s="25" t="s">
        <v>88</v>
      </c>
      <c r="L9" s="25" t="s">
        <v>89</v>
      </c>
      <c r="M9" s="25" t="s">
        <v>90</v>
      </c>
      <c r="N9" s="25" t="s">
        <v>91</v>
      </c>
      <c r="O9" s="25" t="s">
        <v>92</v>
      </c>
      <c r="P9" s="25" t="s">
        <v>93</v>
      </c>
      <c r="Q9" s="25" t="s">
        <v>94</v>
      </c>
      <c r="R9" s="25" t="s">
        <v>95</v>
      </c>
      <c r="S9" s="28" t="s">
        <v>76</v>
      </c>
      <c r="T9" s="25" t="s">
        <v>96</v>
      </c>
      <c r="U9" s="27">
        <v>2021</v>
      </c>
      <c r="V9" s="25" t="s">
        <v>78</v>
      </c>
      <c r="W9" s="27">
        <v>2021.01</v>
      </c>
      <c r="X9" s="27">
        <v>2021.11</v>
      </c>
      <c r="Y9" s="49">
        <v>30</v>
      </c>
      <c r="Z9" s="49"/>
      <c r="AA9" s="49"/>
      <c r="AB9" s="50"/>
      <c r="AC9" s="49">
        <v>30</v>
      </c>
      <c r="AD9" s="25" t="s">
        <v>93</v>
      </c>
      <c r="AE9" s="25" t="s">
        <v>93</v>
      </c>
      <c r="AF9" s="25" t="s">
        <v>78</v>
      </c>
      <c r="AG9" s="25" t="s">
        <v>78</v>
      </c>
      <c r="AH9" s="25" t="s">
        <v>78</v>
      </c>
      <c r="AI9" s="27" t="s">
        <v>79</v>
      </c>
      <c r="AJ9" s="25" t="s">
        <v>78</v>
      </c>
      <c r="AK9" s="27" t="s">
        <v>78</v>
      </c>
      <c r="AL9" s="25"/>
      <c r="AM9" s="27" t="s">
        <v>78</v>
      </c>
      <c r="AN9" s="25"/>
      <c r="AO9" s="25" t="s">
        <v>97</v>
      </c>
      <c r="AP9" s="25">
        <v>17784027560</v>
      </c>
      <c r="AQ9" s="26"/>
      <c r="AR9" s="26" t="s">
        <v>81</v>
      </c>
    </row>
    <row r="10" s="4" customFormat="1" ht="108" spans="1:44">
      <c r="A10" s="25">
        <v>3</v>
      </c>
      <c r="B10" s="26" t="s">
        <v>98</v>
      </c>
      <c r="C10" s="25" t="s">
        <v>99</v>
      </c>
      <c r="D10" s="25" t="s">
        <v>100</v>
      </c>
      <c r="E10" s="28" t="s">
        <v>101</v>
      </c>
      <c r="F10" s="27" t="s">
        <v>102</v>
      </c>
      <c r="G10" s="25" t="s">
        <v>103</v>
      </c>
      <c r="H10" s="28" t="s">
        <v>104</v>
      </c>
      <c r="I10" s="28" t="s">
        <v>105</v>
      </c>
      <c r="J10" s="28" t="s">
        <v>104</v>
      </c>
      <c r="K10" s="28" t="s">
        <v>101</v>
      </c>
      <c r="L10" s="27" t="s">
        <v>106</v>
      </c>
      <c r="M10" s="27" t="s">
        <v>71</v>
      </c>
      <c r="N10" s="27" t="s">
        <v>107</v>
      </c>
      <c r="O10" s="27" t="s">
        <v>108</v>
      </c>
      <c r="P10" s="27" t="s">
        <v>109</v>
      </c>
      <c r="Q10" s="27" t="s">
        <v>110</v>
      </c>
      <c r="R10" s="27" t="s">
        <v>111</v>
      </c>
      <c r="S10" s="27" t="s">
        <v>112</v>
      </c>
      <c r="T10" s="27" t="s">
        <v>112</v>
      </c>
      <c r="U10" s="44">
        <v>2021</v>
      </c>
      <c r="V10" s="25" t="s">
        <v>78</v>
      </c>
      <c r="W10" s="27">
        <v>2021.01</v>
      </c>
      <c r="X10" s="27">
        <v>2021.12</v>
      </c>
      <c r="Y10" s="49">
        <v>400</v>
      </c>
      <c r="Z10" s="49"/>
      <c r="AA10" s="49"/>
      <c r="AB10" s="50"/>
      <c r="AC10" s="49">
        <v>400</v>
      </c>
      <c r="AD10" s="25" t="s">
        <v>113</v>
      </c>
      <c r="AE10" s="27" t="s">
        <v>114</v>
      </c>
      <c r="AF10" s="25" t="s">
        <v>78</v>
      </c>
      <c r="AG10" s="25" t="s">
        <v>78</v>
      </c>
      <c r="AH10" s="25" t="s">
        <v>78</v>
      </c>
      <c r="AI10" s="27" t="s">
        <v>79</v>
      </c>
      <c r="AJ10" s="27" t="s">
        <v>78</v>
      </c>
      <c r="AK10" s="27" t="s">
        <v>78</v>
      </c>
      <c r="AL10" s="27"/>
      <c r="AM10" s="27" t="s">
        <v>78</v>
      </c>
      <c r="AN10" s="27"/>
      <c r="AO10" s="25" t="s">
        <v>115</v>
      </c>
      <c r="AP10" s="60" t="s">
        <v>116</v>
      </c>
      <c r="AQ10" s="26"/>
      <c r="AR10" s="26" t="s">
        <v>81</v>
      </c>
    </row>
    <row r="11" s="4" customFormat="1" ht="48" spans="1:44">
      <c r="A11" s="25">
        <v>4</v>
      </c>
      <c r="B11" s="26" t="s">
        <v>117</v>
      </c>
      <c r="C11" s="25" t="s">
        <v>99</v>
      </c>
      <c r="D11" s="25" t="s">
        <v>100</v>
      </c>
      <c r="E11" s="28" t="s">
        <v>118</v>
      </c>
      <c r="F11" s="27" t="s">
        <v>65</v>
      </c>
      <c r="G11" s="25" t="s">
        <v>103</v>
      </c>
      <c r="H11" s="28" t="s">
        <v>119</v>
      </c>
      <c r="I11" s="28" t="s">
        <v>120</v>
      </c>
      <c r="J11" s="28" t="s">
        <v>119</v>
      </c>
      <c r="K11" s="39" t="s">
        <v>121</v>
      </c>
      <c r="L11" s="39" t="s">
        <v>106</v>
      </c>
      <c r="M11" s="39" t="s">
        <v>71</v>
      </c>
      <c r="N11" s="39" t="s">
        <v>107</v>
      </c>
      <c r="O11" s="27" t="s">
        <v>122</v>
      </c>
      <c r="P11" s="39" t="s">
        <v>109</v>
      </c>
      <c r="Q11" s="27" t="s">
        <v>110</v>
      </c>
      <c r="R11" s="27" t="s">
        <v>123</v>
      </c>
      <c r="S11" s="27" t="s">
        <v>112</v>
      </c>
      <c r="T11" s="27" t="s">
        <v>124</v>
      </c>
      <c r="U11" s="44">
        <v>2021</v>
      </c>
      <c r="V11" s="25" t="s">
        <v>78</v>
      </c>
      <c r="W11" s="27">
        <v>2021.1</v>
      </c>
      <c r="X11" s="27">
        <v>2021.12</v>
      </c>
      <c r="Y11" s="49">
        <v>200</v>
      </c>
      <c r="Z11" s="49"/>
      <c r="AA11" s="49"/>
      <c r="AB11" s="50"/>
      <c r="AC11" s="49">
        <v>200</v>
      </c>
      <c r="AD11" s="25" t="s">
        <v>113</v>
      </c>
      <c r="AE11" s="39" t="s">
        <v>114</v>
      </c>
      <c r="AF11" s="25" t="s">
        <v>78</v>
      </c>
      <c r="AG11" s="25" t="s">
        <v>78</v>
      </c>
      <c r="AH11" s="25" t="s">
        <v>78</v>
      </c>
      <c r="AI11" s="27" t="s">
        <v>79</v>
      </c>
      <c r="AJ11" s="27" t="s">
        <v>78</v>
      </c>
      <c r="AK11" s="27" t="s">
        <v>78</v>
      </c>
      <c r="AL11" s="27"/>
      <c r="AM11" s="27" t="s">
        <v>78</v>
      </c>
      <c r="AN11" s="27"/>
      <c r="AO11" s="25" t="s">
        <v>125</v>
      </c>
      <c r="AP11" s="25">
        <v>59222586</v>
      </c>
      <c r="AQ11" s="26"/>
      <c r="AR11" s="26" t="s">
        <v>81</v>
      </c>
    </row>
    <row r="12" s="4" customFormat="1" ht="72" spans="1:44">
      <c r="A12" s="25">
        <v>5</v>
      </c>
      <c r="B12" s="26" t="s">
        <v>126</v>
      </c>
      <c r="C12" s="25" t="s">
        <v>99</v>
      </c>
      <c r="D12" s="25" t="s">
        <v>100</v>
      </c>
      <c r="E12" s="28" t="s">
        <v>127</v>
      </c>
      <c r="F12" s="27" t="s">
        <v>102</v>
      </c>
      <c r="G12" s="25" t="s">
        <v>103</v>
      </c>
      <c r="H12" s="28" t="s">
        <v>128</v>
      </c>
      <c r="I12" s="28" t="s">
        <v>129</v>
      </c>
      <c r="J12" s="28" t="s">
        <v>128</v>
      </c>
      <c r="K12" s="27" t="s">
        <v>130</v>
      </c>
      <c r="L12" s="27" t="s">
        <v>106</v>
      </c>
      <c r="M12" s="27" t="s">
        <v>71</v>
      </c>
      <c r="N12" s="27" t="s">
        <v>131</v>
      </c>
      <c r="O12" s="27" t="s">
        <v>132</v>
      </c>
      <c r="P12" s="27" t="s">
        <v>109</v>
      </c>
      <c r="Q12" s="27" t="s">
        <v>133</v>
      </c>
      <c r="R12" s="27" t="s">
        <v>134</v>
      </c>
      <c r="S12" s="27" t="s">
        <v>112</v>
      </c>
      <c r="T12" s="27" t="s">
        <v>124</v>
      </c>
      <c r="U12" s="44">
        <v>2021</v>
      </c>
      <c r="V12" s="25" t="s">
        <v>78</v>
      </c>
      <c r="W12" s="27">
        <v>2021.1</v>
      </c>
      <c r="X12" s="27">
        <v>2021.12</v>
      </c>
      <c r="Y12" s="49">
        <v>260</v>
      </c>
      <c r="Z12" s="49"/>
      <c r="AA12" s="49"/>
      <c r="AB12" s="50"/>
      <c r="AC12" s="49">
        <v>260</v>
      </c>
      <c r="AD12" s="25" t="s">
        <v>113</v>
      </c>
      <c r="AE12" s="27" t="s">
        <v>114</v>
      </c>
      <c r="AF12" s="25" t="s">
        <v>78</v>
      </c>
      <c r="AG12" s="25" t="s">
        <v>78</v>
      </c>
      <c r="AH12" s="25" t="s">
        <v>78</v>
      </c>
      <c r="AI12" s="27" t="s">
        <v>79</v>
      </c>
      <c r="AJ12" s="27" t="s">
        <v>78</v>
      </c>
      <c r="AK12" s="27" t="s">
        <v>78</v>
      </c>
      <c r="AL12" s="27"/>
      <c r="AM12" s="27" t="s">
        <v>78</v>
      </c>
      <c r="AN12" s="27"/>
      <c r="AO12" s="25" t="s">
        <v>125</v>
      </c>
      <c r="AP12" s="25">
        <v>59222586</v>
      </c>
      <c r="AQ12" s="26"/>
      <c r="AR12" s="26" t="s">
        <v>81</v>
      </c>
    </row>
    <row r="13" s="4" customFormat="1" ht="108" spans="1:44">
      <c r="A13" s="25">
        <v>6</v>
      </c>
      <c r="B13" s="29" t="s">
        <v>135</v>
      </c>
      <c r="C13" s="1" t="s">
        <v>136</v>
      </c>
      <c r="D13" s="1" t="s">
        <v>137</v>
      </c>
      <c r="E13" s="30" t="s">
        <v>138</v>
      </c>
      <c r="F13" s="27" t="s">
        <v>102</v>
      </c>
      <c r="G13" s="27" t="s">
        <v>139</v>
      </c>
      <c r="H13" s="27" t="s">
        <v>140</v>
      </c>
      <c r="I13" s="27" t="s">
        <v>141</v>
      </c>
      <c r="J13" s="28" t="s">
        <v>142</v>
      </c>
      <c r="K13" s="30" t="s">
        <v>143</v>
      </c>
      <c r="L13" s="39" t="s">
        <v>106</v>
      </c>
      <c r="M13" s="39" t="s">
        <v>71</v>
      </c>
      <c r="N13" s="27" t="s">
        <v>144</v>
      </c>
      <c r="O13" s="27" t="s">
        <v>145</v>
      </c>
      <c r="P13" s="27" t="s">
        <v>146</v>
      </c>
      <c r="Q13" s="27" t="s">
        <v>110</v>
      </c>
      <c r="R13" s="27" t="s">
        <v>147</v>
      </c>
      <c r="S13" s="27" t="s">
        <v>112</v>
      </c>
      <c r="T13" s="27" t="s">
        <v>148</v>
      </c>
      <c r="U13" s="44">
        <v>2021</v>
      </c>
      <c r="V13" s="25" t="s">
        <v>79</v>
      </c>
      <c r="W13" s="27">
        <v>2021.1</v>
      </c>
      <c r="X13" s="27">
        <v>2021.12</v>
      </c>
      <c r="Y13" s="29">
        <v>23</v>
      </c>
      <c r="Z13" s="26">
        <v>23</v>
      </c>
      <c r="AA13" s="26"/>
      <c r="AB13" s="50"/>
      <c r="AC13" s="26"/>
      <c r="AD13" s="27" t="s">
        <v>149</v>
      </c>
      <c r="AE13" s="39" t="s">
        <v>150</v>
      </c>
      <c r="AF13" s="25" t="s">
        <v>78</v>
      </c>
      <c r="AG13" s="25" t="str">
        <f>VLOOKUP(B13,[1]Sheet1!$B:$K,10,0)</f>
        <v>是</v>
      </c>
      <c r="AH13" s="25" t="s">
        <v>78</v>
      </c>
      <c r="AI13" s="27" t="s">
        <v>79</v>
      </c>
      <c r="AJ13" s="27" t="str">
        <f>VLOOKUP(B13,[1]Sheet1!$B:$H,7,0)</f>
        <v>是</v>
      </c>
      <c r="AK13" s="27" t="str">
        <f>VLOOKUP(B13,[1]Sheet1!$B:$I,8,0)</f>
        <v>否</v>
      </c>
      <c r="AL13" s="45"/>
      <c r="AM13" s="27" t="str">
        <f>VLOOKUP(B13,[1]Sheet1!$B:$J,9,0)</f>
        <v>否</v>
      </c>
      <c r="AN13" s="45"/>
      <c r="AO13" s="25" t="s">
        <v>151</v>
      </c>
      <c r="AP13" s="60">
        <v>18716665210</v>
      </c>
      <c r="AQ13" s="26" t="s">
        <v>152</v>
      </c>
      <c r="AR13" s="26"/>
    </row>
    <row r="14" s="4" customFormat="1" ht="264" spans="1:44">
      <c r="A14" s="25">
        <v>7</v>
      </c>
      <c r="B14" s="29" t="s">
        <v>153</v>
      </c>
      <c r="C14" s="1" t="s">
        <v>136</v>
      </c>
      <c r="D14" s="1" t="s">
        <v>137</v>
      </c>
      <c r="E14" s="30" t="s">
        <v>154</v>
      </c>
      <c r="F14" s="27" t="s">
        <v>102</v>
      </c>
      <c r="G14" s="27" t="s">
        <v>155</v>
      </c>
      <c r="H14" s="27" t="s">
        <v>156</v>
      </c>
      <c r="I14" s="27" t="s">
        <v>157</v>
      </c>
      <c r="J14" s="26" t="s">
        <v>158</v>
      </c>
      <c r="K14" s="27" t="s">
        <v>159</v>
      </c>
      <c r="L14" s="27" t="s">
        <v>106</v>
      </c>
      <c r="M14" s="27" t="s">
        <v>71</v>
      </c>
      <c r="N14" s="27" t="s">
        <v>144</v>
      </c>
      <c r="O14" s="27" t="s">
        <v>145</v>
      </c>
      <c r="P14" s="26" t="s">
        <v>160</v>
      </c>
      <c r="Q14" s="27" t="s">
        <v>133</v>
      </c>
      <c r="R14" s="26" t="s">
        <v>161</v>
      </c>
      <c r="S14" s="27" t="s">
        <v>112</v>
      </c>
      <c r="T14" s="27" t="s">
        <v>162</v>
      </c>
      <c r="U14" s="44">
        <v>2021</v>
      </c>
      <c r="V14" s="25" t="s">
        <v>79</v>
      </c>
      <c r="W14" s="27">
        <v>2021.1</v>
      </c>
      <c r="X14" s="27">
        <v>2021.12</v>
      </c>
      <c r="Y14" s="29">
        <v>23</v>
      </c>
      <c r="Z14" s="26">
        <v>23</v>
      </c>
      <c r="AA14" s="26"/>
      <c r="AB14" s="50"/>
      <c r="AC14" s="26"/>
      <c r="AD14" s="44" t="s">
        <v>163</v>
      </c>
      <c r="AE14" s="44" t="s">
        <v>164</v>
      </c>
      <c r="AF14" s="25" t="s">
        <v>78</v>
      </c>
      <c r="AG14" s="25" t="str">
        <f>VLOOKUP(B14,[1]Sheet1!$B:$K,10,0)</f>
        <v>是</v>
      </c>
      <c r="AH14" s="25" t="s">
        <v>78</v>
      </c>
      <c r="AI14" s="45" t="s">
        <v>79</v>
      </c>
      <c r="AJ14" s="27" t="str">
        <f>VLOOKUP(B14,[1]Sheet1!$B:$H,7,0)</f>
        <v>是</v>
      </c>
      <c r="AK14" s="27" t="str">
        <f>VLOOKUP(B14,[1]Sheet1!$B:$I,8,0)</f>
        <v>否</v>
      </c>
      <c r="AL14" s="45"/>
      <c r="AM14" s="27" t="str">
        <f>VLOOKUP(B14,[1]Sheet1!$B:$J,9,0)</f>
        <v>否</v>
      </c>
      <c r="AN14" s="45" t="s">
        <v>78</v>
      </c>
      <c r="AO14" s="45" t="s">
        <v>165</v>
      </c>
      <c r="AP14" s="45">
        <v>59501500</v>
      </c>
      <c r="AQ14" s="26" t="s">
        <v>152</v>
      </c>
      <c r="AR14" s="26"/>
    </row>
    <row r="15" s="4" customFormat="1" ht="72" spans="1:44">
      <c r="A15" s="25">
        <v>8</v>
      </c>
      <c r="B15" s="29" t="s">
        <v>166</v>
      </c>
      <c r="C15" s="1" t="s">
        <v>136</v>
      </c>
      <c r="D15" s="1" t="s">
        <v>137</v>
      </c>
      <c r="E15" s="30" t="s">
        <v>167</v>
      </c>
      <c r="F15" s="27" t="s">
        <v>102</v>
      </c>
      <c r="G15" s="27" t="s">
        <v>168</v>
      </c>
      <c r="H15" s="31" t="s">
        <v>169</v>
      </c>
      <c r="I15" s="31" t="s">
        <v>170</v>
      </c>
      <c r="J15" s="26" t="s">
        <v>169</v>
      </c>
      <c r="K15" s="27" t="s">
        <v>171</v>
      </c>
      <c r="L15" s="27" t="s">
        <v>106</v>
      </c>
      <c r="M15" s="27" t="s">
        <v>71</v>
      </c>
      <c r="N15" s="27" t="s">
        <v>144</v>
      </c>
      <c r="O15" s="27" t="s">
        <v>172</v>
      </c>
      <c r="P15" s="27" t="s">
        <v>173</v>
      </c>
      <c r="Q15" s="27" t="s">
        <v>110</v>
      </c>
      <c r="R15" s="27" t="s">
        <v>123</v>
      </c>
      <c r="S15" s="27" t="s">
        <v>112</v>
      </c>
      <c r="T15" s="27" t="s">
        <v>174</v>
      </c>
      <c r="U15" s="44">
        <v>2021</v>
      </c>
      <c r="V15" s="25" t="s">
        <v>79</v>
      </c>
      <c r="W15" s="27">
        <v>2021.1</v>
      </c>
      <c r="X15" s="27">
        <v>2021.12</v>
      </c>
      <c r="Y15" s="29">
        <v>23</v>
      </c>
      <c r="Z15" s="26">
        <v>23</v>
      </c>
      <c r="AA15" s="26"/>
      <c r="AB15" s="50"/>
      <c r="AC15" s="26"/>
      <c r="AD15" s="26" t="s">
        <v>175</v>
      </c>
      <c r="AE15" s="27" t="s">
        <v>176</v>
      </c>
      <c r="AF15" s="25" t="s">
        <v>78</v>
      </c>
      <c r="AG15" s="25" t="str">
        <f>VLOOKUP(B15,[1]Sheet1!$B:$K,10,0)</f>
        <v>是</v>
      </c>
      <c r="AH15" s="25" t="s">
        <v>78</v>
      </c>
      <c r="AI15" s="45" t="s">
        <v>79</v>
      </c>
      <c r="AJ15" s="27" t="str">
        <f>VLOOKUP(B15,[1]Sheet1!$B:$H,7,0)</f>
        <v>是</v>
      </c>
      <c r="AK15" s="27" t="str">
        <f>VLOOKUP(B15,[1]Sheet1!$B:$I,8,0)</f>
        <v>否</v>
      </c>
      <c r="AL15" s="45"/>
      <c r="AM15" s="27" t="str">
        <f>VLOOKUP(B15,[1]Sheet1!$B:$J,9,0)</f>
        <v>否</v>
      </c>
      <c r="AN15" s="45" t="s">
        <v>78</v>
      </c>
      <c r="AO15" s="45" t="s">
        <v>177</v>
      </c>
      <c r="AP15" s="45">
        <v>15215222882</v>
      </c>
      <c r="AQ15" s="26" t="s">
        <v>152</v>
      </c>
      <c r="AR15" s="26"/>
    </row>
    <row r="16" s="4" customFormat="1" ht="72" spans="1:44">
      <c r="A16" s="25">
        <v>9</v>
      </c>
      <c r="B16" s="29" t="s">
        <v>178</v>
      </c>
      <c r="C16" s="1" t="s">
        <v>136</v>
      </c>
      <c r="D16" s="1" t="s">
        <v>137</v>
      </c>
      <c r="E16" s="30" t="s">
        <v>179</v>
      </c>
      <c r="F16" s="27" t="s">
        <v>102</v>
      </c>
      <c r="G16" s="27" t="s">
        <v>180</v>
      </c>
      <c r="H16" s="27" t="s">
        <v>181</v>
      </c>
      <c r="I16" s="27" t="s">
        <v>182</v>
      </c>
      <c r="J16" s="27" t="s">
        <v>183</v>
      </c>
      <c r="K16" s="27" t="s">
        <v>184</v>
      </c>
      <c r="L16" s="39" t="s">
        <v>106</v>
      </c>
      <c r="M16" s="27" t="s">
        <v>71</v>
      </c>
      <c r="N16" s="27" t="s">
        <v>144</v>
      </c>
      <c r="O16" s="27" t="s">
        <v>145</v>
      </c>
      <c r="P16" s="27" t="s">
        <v>185</v>
      </c>
      <c r="Q16" s="27" t="s">
        <v>110</v>
      </c>
      <c r="R16" s="27" t="s">
        <v>186</v>
      </c>
      <c r="S16" s="27" t="s">
        <v>112</v>
      </c>
      <c r="T16" s="27" t="s">
        <v>187</v>
      </c>
      <c r="U16" s="44">
        <v>2021</v>
      </c>
      <c r="V16" s="25" t="s">
        <v>79</v>
      </c>
      <c r="W16" s="27">
        <v>2021.1</v>
      </c>
      <c r="X16" s="27">
        <v>2021.12</v>
      </c>
      <c r="Y16" s="29">
        <v>23</v>
      </c>
      <c r="Z16" s="26">
        <v>23</v>
      </c>
      <c r="AA16" s="26"/>
      <c r="AB16" s="50"/>
      <c r="AC16" s="26"/>
      <c r="AD16" s="45" t="s">
        <v>188</v>
      </c>
      <c r="AE16" s="45" t="s">
        <v>188</v>
      </c>
      <c r="AF16" s="25" t="s">
        <v>78</v>
      </c>
      <c r="AG16" s="25" t="str">
        <f>VLOOKUP(B16,[1]Sheet1!$B:$K,10,0)</f>
        <v>是</v>
      </c>
      <c r="AH16" s="25" t="s">
        <v>78</v>
      </c>
      <c r="AI16" s="45" t="s">
        <v>79</v>
      </c>
      <c r="AJ16" s="27" t="str">
        <f>VLOOKUP(B16,[1]Sheet1!$B:$H,7,0)</f>
        <v>是</v>
      </c>
      <c r="AK16" s="27" t="str">
        <f>VLOOKUP(B16,[1]Sheet1!$B:$I,8,0)</f>
        <v>否</v>
      </c>
      <c r="AL16" s="45"/>
      <c r="AM16" s="27" t="str">
        <f>VLOOKUP(B16,[1]Sheet1!$B:$J,9,0)</f>
        <v>否</v>
      </c>
      <c r="AN16" s="45"/>
      <c r="AO16" s="27" t="s">
        <v>189</v>
      </c>
      <c r="AP16" s="27">
        <v>13594485018</v>
      </c>
      <c r="AQ16" s="26" t="s">
        <v>152</v>
      </c>
      <c r="AR16" s="26"/>
    </row>
    <row r="17" s="4" customFormat="1" ht="84" spans="1:44">
      <c r="A17" s="25">
        <v>10</v>
      </c>
      <c r="B17" s="29" t="s">
        <v>190</v>
      </c>
      <c r="C17" s="1" t="s">
        <v>136</v>
      </c>
      <c r="D17" s="1" t="s">
        <v>137</v>
      </c>
      <c r="E17" s="30" t="s">
        <v>191</v>
      </c>
      <c r="F17" s="27" t="s">
        <v>102</v>
      </c>
      <c r="G17" s="27" t="s">
        <v>192</v>
      </c>
      <c r="H17" s="27" t="s">
        <v>193</v>
      </c>
      <c r="I17" s="27" t="s">
        <v>194</v>
      </c>
      <c r="J17" s="27" t="s">
        <v>195</v>
      </c>
      <c r="K17" s="27" t="s">
        <v>196</v>
      </c>
      <c r="L17" s="27" t="s">
        <v>106</v>
      </c>
      <c r="M17" s="27" t="s">
        <v>71</v>
      </c>
      <c r="N17" s="27" t="s">
        <v>144</v>
      </c>
      <c r="O17" s="27" t="s">
        <v>145</v>
      </c>
      <c r="P17" s="27" t="s">
        <v>197</v>
      </c>
      <c r="Q17" s="27" t="s">
        <v>133</v>
      </c>
      <c r="R17" s="27" t="s">
        <v>186</v>
      </c>
      <c r="S17" s="27" t="s">
        <v>112</v>
      </c>
      <c r="T17" s="27" t="s">
        <v>198</v>
      </c>
      <c r="U17" s="44">
        <v>2021</v>
      </c>
      <c r="V17" s="25" t="s">
        <v>79</v>
      </c>
      <c r="W17" s="27">
        <v>2021.1</v>
      </c>
      <c r="X17" s="27">
        <v>2021.12</v>
      </c>
      <c r="Y17" s="29">
        <v>23</v>
      </c>
      <c r="Z17" s="26">
        <v>23</v>
      </c>
      <c r="AA17" s="26"/>
      <c r="AB17" s="50"/>
      <c r="AC17" s="26"/>
      <c r="AD17" s="27" t="s">
        <v>199</v>
      </c>
      <c r="AE17" s="27" t="s">
        <v>199</v>
      </c>
      <c r="AF17" s="25" t="s">
        <v>78</v>
      </c>
      <c r="AG17" s="25" t="str">
        <f>VLOOKUP(B17,[1]Sheet1!$B:$K,10,0)</f>
        <v>是</v>
      </c>
      <c r="AH17" s="25" t="s">
        <v>78</v>
      </c>
      <c r="AI17" s="27" t="s">
        <v>79</v>
      </c>
      <c r="AJ17" s="27" t="str">
        <f>VLOOKUP(B17,[1]Sheet1!$B:$H,7,0)</f>
        <v>是</v>
      </c>
      <c r="AK17" s="27" t="str">
        <f>VLOOKUP(B17,[1]Sheet1!$B:$I,8,0)</f>
        <v>否</v>
      </c>
      <c r="AL17" s="45"/>
      <c r="AM17" s="27" t="str">
        <f>VLOOKUP(B17,[1]Sheet1!$B:$J,9,0)</f>
        <v>否</v>
      </c>
      <c r="AN17" s="27"/>
      <c r="AO17" s="27" t="s">
        <v>200</v>
      </c>
      <c r="AP17" s="27">
        <v>18983548869</v>
      </c>
      <c r="AQ17" s="26" t="s">
        <v>152</v>
      </c>
      <c r="AR17" s="26"/>
    </row>
    <row r="18" s="4" customFormat="1" ht="132" spans="1:44">
      <c r="A18" s="25">
        <v>11</v>
      </c>
      <c r="B18" s="29" t="s">
        <v>201</v>
      </c>
      <c r="C18" s="1" t="s">
        <v>136</v>
      </c>
      <c r="D18" s="1" t="s">
        <v>137</v>
      </c>
      <c r="E18" s="30" t="s">
        <v>202</v>
      </c>
      <c r="F18" s="27" t="s">
        <v>102</v>
      </c>
      <c r="G18" s="27" t="s">
        <v>203</v>
      </c>
      <c r="H18" s="27" t="s">
        <v>204</v>
      </c>
      <c r="I18" s="27" t="s">
        <v>205</v>
      </c>
      <c r="J18" s="27" t="s">
        <v>206</v>
      </c>
      <c r="K18" s="25" t="s">
        <v>207</v>
      </c>
      <c r="L18" s="27" t="s">
        <v>106</v>
      </c>
      <c r="M18" s="27" t="s">
        <v>71</v>
      </c>
      <c r="N18" s="27" t="s">
        <v>144</v>
      </c>
      <c r="O18" s="27" t="s">
        <v>208</v>
      </c>
      <c r="P18" s="25" t="s">
        <v>209</v>
      </c>
      <c r="Q18" s="27" t="s">
        <v>210</v>
      </c>
      <c r="R18" s="27" t="s">
        <v>161</v>
      </c>
      <c r="S18" s="27" t="s">
        <v>112</v>
      </c>
      <c r="T18" s="27" t="s">
        <v>211</v>
      </c>
      <c r="U18" s="44">
        <v>2021</v>
      </c>
      <c r="V18" s="25" t="s">
        <v>79</v>
      </c>
      <c r="W18" s="27">
        <v>2021.1</v>
      </c>
      <c r="X18" s="27">
        <v>2021.12</v>
      </c>
      <c r="Y18" s="29">
        <v>23</v>
      </c>
      <c r="Z18" s="26">
        <v>23</v>
      </c>
      <c r="AA18" s="26"/>
      <c r="AB18" s="50"/>
      <c r="AC18" s="26"/>
      <c r="AD18" s="25" t="s">
        <v>212</v>
      </c>
      <c r="AE18" s="25" t="s">
        <v>212</v>
      </c>
      <c r="AF18" s="25" t="s">
        <v>78</v>
      </c>
      <c r="AG18" s="25" t="str">
        <f>VLOOKUP(B18,[1]Sheet1!$B:$K,10,0)</f>
        <v>是</v>
      </c>
      <c r="AH18" s="25" t="s">
        <v>78</v>
      </c>
      <c r="AI18" s="27" t="s">
        <v>79</v>
      </c>
      <c r="AJ18" s="27" t="str">
        <f>VLOOKUP(B18,[1]Sheet1!$B:$H,7,0)</f>
        <v>是</v>
      </c>
      <c r="AK18" s="27" t="str">
        <f>VLOOKUP(B18,[1]Sheet1!$B:$I,8,0)</f>
        <v>否</v>
      </c>
      <c r="AL18" s="27"/>
      <c r="AM18" s="27" t="str">
        <f>VLOOKUP(B18,[1]Sheet1!$B:$J,9,0)</f>
        <v>否</v>
      </c>
      <c r="AN18" s="27"/>
      <c r="AO18" s="33" t="s">
        <v>213</v>
      </c>
      <c r="AP18" s="33">
        <v>13668409288</v>
      </c>
      <c r="AQ18" s="26" t="s">
        <v>152</v>
      </c>
      <c r="AR18" s="26"/>
    </row>
    <row r="19" s="4" customFormat="1" ht="132" spans="1:44">
      <c r="A19" s="25">
        <v>12</v>
      </c>
      <c r="B19" s="29" t="s">
        <v>214</v>
      </c>
      <c r="C19" s="1" t="s">
        <v>136</v>
      </c>
      <c r="D19" s="1" t="s">
        <v>137</v>
      </c>
      <c r="E19" s="30" t="s">
        <v>215</v>
      </c>
      <c r="F19" s="27" t="s">
        <v>102</v>
      </c>
      <c r="G19" s="27" t="s">
        <v>216</v>
      </c>
      <c r="H19" s="27" t="s">
        <v>217</v>
      </c>
      <c r="I19" s="27" t="s">
        <v>218</v>
      </c>
      <c r="J19" s="27" t="s">
        <v>219</v>
      </c>
      <c r="K19" s="27" t="s">
        <v>220</v>
      </c>
      <c r="L19" s="27" t="s">
        <v>106</v>
      </c>
      <c r="M19" s="27" t="s">
        <v>71</v>
      </c>
      <c r="N19" s="27" t="s">
        <v>144</v>
      </c>
      <c r="O19" s="27" t="s">
        <v>145</v>
      </c>
      <c r="P19" s="27" t="s">
        <v>221</v>
      </c>
      <c r="Q19" s="27" t="s">
        <v>133</v>
      </c>
      <c r="R19" s="27" t="s">
        <v>222</v>
      </c>
      <c r="S19" s="27" t="s">
        <v>112</v>
      </c>
      <c r="T19" s="27" t="s">
        <v>223</v>
      </c>
      <c r="U19" s="44">
        <v>2021</v>
      </c>
      <c r="V19" s="25" t="s">
        <v>79</v>
      </c>
      <c r="W19" s="27">
        <v>2021.1</v>
      </c>
      <c r="X19" s="27">
        <v>2021.12</v>
      </c>
      <c r="Y19" s="29">
        <v>23</v>
      </c>
      <c r="Z19" s="26">
        <v>23</v>
      </c>
      <c r="AA19" s="26"/>
      <c r="AB19" s="50"/>
      <c r="AC19" s="26"/>
      <c r="AD19" s="27" t="s">
        <v>224</v>
      </c>
      <c r="AE19" s="27" t="s">
        <v>225</v>
      </c>
      <c r="AF19" s="25" t="s">
        <v>78</v>
      </c>
      <c r="AG19" s="25" t="str">
        <f>VLOOKUP(B19,[1]Sheet1!$B:$K,10,0)</f>
        <v>是</v>
      </c>
      <c r="AH19" s="25" t="s">
        <v>78</v>
      </c>
      <c r="AI19" s="27" t="s">
        <v>79</v>
      </c>
      <c r="AJ19" s="27" t="str">
        <f>VLOOKUP(B19,[1]Sheet1!$B:$H,7,0)</f>
        <v>是</v>
      </c>
      <c r="AK19" s="27" t="str">
        <f>VLOOKUP(B19,[1]Sheet1!$B:$I,8,0)</f>
        <v>否</v>
      </c>
      <c r="AL19" s="27"/>
      <c r="AM19" s="27" t="str">
        <f>VLOOKUP(B19,[1]Sheet1!$B:$J,9,0)</f>
        <v>否</v>
      </c>
      <c r="AN19" s="27"/>
      <c r="AO19" s="33" t="s">
        <v>226</v>
      </c>
      <c r="AP19" s="33">
        <v>19115504771</v>
      </c>
      <c r="AQ19" s="26" t="s">
        <v>152</v>
      </c>
      <c r="AR19" s="26"/>
    </row>
    <row r="20" s="4" customFormat="1" ht="192" spans="1:44">
      <c r="A20" s="25">
        <v>13</v>
      </c>
      <c r="B20" s="29" t="s">
        <v>227</v>
      </c>
      <c r="C20" s="1" t="s">
        <v>136</v>
      </c>
      <c r="D20" s="1" t="s">
        <v>137</v>
      </c>
      <c r="E20" s="30" t="s">
        <v>228</v>
      </c>
      <c r="F20" s="27" t="s">
        <v>102</v>
      </c>
      <c r="G20" s="27" t="s">
        <v>229</v>
      </c>
      <c r="H20" s="27" t="s">
        <v>217</v>
      </c>
      <c r="I20" s="27" t="s">
        <v>230</v>
      </c>
      <c r="J20" s="27" t="s">
        <v>217</v>
      </c>
      <c r="K20" s="27" t="s">
        <v>231</v>
      </c>
      <c r="L20" s="27" t="s">
        <v>106</v>
      </c>
      <c r="M20" s="27" t="s">
        <v>71</v>
      </c>
      <c r="N20" s="27" t="s">
        <v>144</v>
      </c>
      <c r="O20" s="27" t="s">
        <v>145</v>
      </c>
      <c r="P20" s="27" t="s">
        <v>221</v>
      </c>
      <c r="Q20" s="27" t="s">
        <v>133</v>
      </c>
      <c r="R20" s="27" t="s">
        <v>222</v>
      </c>
      <c r="S20" s="27" t="s">
        <v>112</v>
      </c>
      <c r="T20" s="27" t="s">
        <v>232</v>
      </c>
      <c r="U20" s="44">
        <v>2021</v>
      </c>
      <c r="V20" s="25" t="s">
        <v>79</v>
      </c>
      <c r="W20" s="27">
        <v>2021.1</v>
      </c>
      <c r="X20" s="27">
        <v>2021.12</v>
      </c>
      <c r="Y20" s="29">
        <v>23</v>
      </c>
      <c r="Z20" s="26">
        <v>23</v>
      </c>
      <c r="AA20" s="26"/>
      <c r="AB20" s="50"/>
      <c r="AC20" s="26"/>
      <c r="AD20" s="27" t="s">
        <v>233</v>
      </c>
      <c r="AE20" s="27" t="s">
        <v>221</v>
      </c>
      <c r="AF20" s="25" t="s">
        <v>78</v>
      </c>
      <c r="AG20" s="25" t="str">
        <f>VLOOKUP(B20,[1]Sheet1!$B:$K,10,0)</f>
        <v>是</v>
      </c>
      <c r="AH20" s="25" t="s">
        <v>78</v>
      </c>
      <c r="AI20" s="27" t="s">
        <v>79</v>
      </c>
      <c r="AJ20" s="27" t="str">
        <f>VLOOKUP(B20,[1]Sheet1!$B:$H,7,0)</f>
        <v>是</v>
      </c>
      <c r="AK20" s="27" t="str">
        <f>VLOOKUP(B20,[1]Sheet1!$B:$I,8,0)</f>
        <v>否</v>
      </c>
      <c r="AL20" s="27"/>
      <c r="AM20" s="27" t="str">
        <f>VLOOKUP(B20,[1]Sheet1!$B:$J,9,0)</f>
        <v>否</v>
      </c>
      <c r="AN20" s="27"/>
      <c r="AO20" s="33" t="s">
        <v>234</v>
      </c>
      <c r="AP20" s="33">
        <v>13452737636</v>
      </c>
      <c r="AQ20" s="26" t="s">
        <v>152</v>
      </c>
      <c r="AR20" s="26"/>
    </row>
    <row r="21" s="4" customFormat="1" ht="180" spans="1:44">
      <c r="A21" s="25">
        <v>14</v>
      </c>
      <c r="B21" s="29" t="s">
        <v>235</v>
      </c>
      <c r="C21" s="25" t="s">
        <v>236</v>
      </c>
      <c r="D21" s="25" t="s">
        <v>237</v>
      </c>
      <c r="E21" s="30" t="s">
        <v>238</v>
      </c>
      <c r="F21" s="27" t="s">
        <v>102</v>
      </c>
      <c r="G21" s="27" t="s">
        <v>239</v>
      </c>
      <c r="H21" s="27" t="s">
        <v>240</v>
      </c>
      <c r="I21" s="27" t="s">
        <v>241</v>
      </c>
      <c r="J21" s="27" t="s">
        <v>242</v>
      </c>
      <c r="K21" s="27" t="s">
        <v>243</v>
      </c>
      <c r="L21" s="27" t="s">
        <v>244</v>
      </c>
      <c r="M21" s="27" t="s">
        <v>245</v>
      </c>
      <c r="N21" s="27" t="s">
        <v>246</v>
      </c>
      <c r="O21" s="27" t="s">
        <v>247</v>
      </c>
      <c r="P21" s="27" t="s">
        <v>248</v>
      </c>
      <c r="Q21" s="27" t="s">
        <v>110</v>
      </c>
      <c r="R21" s="27" t="s">
        <v>123</v>
      </c>
      <c r="S21" s="27" t="s">
        <v>112</v>
      </c>
      <c r="T21" s="27" t="s">
        <v>249</v>
      </c>
      <c r="U21" s="44">
        <v>2021</v>
      </c>
      <c r="V21" s="25" t="s">
        <v>79</v>
      </c>
      <c r="W21" s="27">
        <v>2021.1</v>
      </c>
      <c r="X21" s="27">
        <v>2021.12</v>
      </c>
      <c r="Y21" s="29">
        <v>20</v>
      </c>
      <c r="Z21" s="26">
        <v>20</v>
      </c>
      <c r="AA21" s="26"/>
      <c r="AB21" s="50"/>
      <c r="AC21" s="26"/>
      <c r="AD21" s="27" t="s">
        <v>243</v>
      </c>
      <c r="AE21" s="27" t="s">
        <v>243</v>
      </c>
      <c r="AF21" s="25" t="s">
        <v>78</v>
      </c>
      <c r="AG21" s="25" t="str">
        <f>VLOOKUP(B21,[1]Sheet1!$B:$K,10,0)</f>
        <v>是</v>
      </c>
      <c r="AH21" s="25" t="s">
        <v>78</v>
      </c>
      <c r="AI21" s="27" t="s">
        <v>79</v>
      </c>
      <c r="AJ21" s="27" t="str">
        <f>VLOOKUP(B21,[1]Sheet1!$B:$H,7,0)</f>
        <v>是</v>
      </c>
      <c r="AK21" s="27" t="str">
        <f>VLOOKUP(B21,[1]Sheet1!$B:$I,8,0)</f>
        <v>否</v>
      </c>
      <c r="AL21" s="27"/>
      <c r="AM21" s="27" t="str">
        <f>VLOOKUP(B21,[1]Sheet1!$B:$J,9,0)</f>
        <v>否</v>
      </c>
      <c r="AN21" s="27"/>
      <c r="AO21" s="33" t="s">
        <v>250</v>
      </c>
      <c r="AP21" s="33">
        <v>13709449746</v>
      </c>
      <c r="AQ21" s="26" t="s">
        <v>152</v>
      </c>
      <c r="AR21" s="26"/>
    </row>
    <row r="22" s="4" customFormat="1" ht="96" spans="1:44">
      <c r="A22" s="25">
        <v>15</v>
      </c>
      <c r="B22" s="29" t="s">
        <v>251</v>
      </c>
      <c r="C22" s="25" t="s">
        <v>236</v>
      </c>
      <c r="D22" s="25" t="s">
        <v>237</v>
      </c>
      <c r="E22" s="30" t="s">
        <v>252</v>
      </c>
      <c r="F22" s="27" t="s">
        <v>102</v>
      </c>
      <c r="G22" s="27" t="s">
        <v>253</v>
      </c>
      <c r="H22" s="27" t="s">
        <v>254</v>
      </c>
      <c r="I22" s="27" t="s">
        <v>255</v>
      </c>
      <c r="J22" s="27" t="s">
        <v>254</v>
      </c>
      <c r="K22" s="27" t="s">
        <v>256</v>
      </c>
      <c r="L22" s="27" t="s">
        <v>106</v>
      </c>
      <c r="M22" s="27" t="s">
        <v>71</v>
      </c>
      <c r="N22" s="27" t="s">
        <v>246</v>
      </c>
      <c r="O22" s="25" t="s">
        <v>257</v>
      </c>
      <c r="P22" s="27" t="s">
        <v>258</v>
      </c>
      <c r="Q22" s="27" t="s">
        <v>133</v>
      </c>
      <c r="R22" s="27" t="s">
        <v>134</v>
      </c>
      <c r="S22" s="27" t="s">
        <v>112</v>
      </c>
      <c r="T22" s="27" t="s">
        <v>259</v>
      </c>
      <c r="U22" s="44">
        <v>2021</v>
      </c>
      <c r="V22" s="25" t="s">
        <v>79</v>
      </c>
      <c r="W22" s="27">
        <v>2021.1</v>
      </c>
      <c r="X22" s="27">
        <v>2021.12</v>
      </c>
      <c r="Y22" s="29">
        <v>14</v>
      </c>
      <c r="Z22" s="26">
        <v>14</v>
      </c>
      <c r="AA22" s="26"/>
      <c r="AB22" s="50"/>
      <c r="AC22" s="26"/>
      <c r="AD22" s="27" t="s">
        <v>258</v>
      </c>
      <c r="AE22" s="27" t="s">
        <v>258</v>
      </c>
      <c r="AF22" s="25" t="s">
        <v>78</v>
      </c>
      <c r="AG22" s="25" t="str">
        <f>VLOOKUP(B22,[1]Sheet1!$B:$K,10,0)</f>
        <v>是</v>
      </c>
      <c r="AH22" s="25" t="s">
        <v>78</v>
      </c>
      <c r="AI22" s="27" t="s">
        <v>79</v>
      </c>
      <c r="AJ22" s="27" t="str">
        <f>VLOOKUP(B22,[1]Sheet1!$B:$H,7,0)</f>
        <v>是</v>
      </c>
      <c r="AK22" s="27" t="str">
        <f>VLOOKUP(B22,[1]Sheet1!$B:$I,8,0)</f>
        <v>否</v>
      </c>
      <c r="AL22" s="27"/>
      <c r="AM22" s="27" t="str">
        <f>VLOOKUP(B22,[1]Sheet1!$B:$J,9,0)</f>
        <v>否</v>
      </c>
      <c r="AN22" s="27"/>
      <c r="AO22" s="33" t="s">
        <v>260</v>
      </c>
      <c r="AP22" s="33" t="s">
        <v>261</v>
      </c>
      <c r="AQ22" s="26" t="s">
        <v>152</v>
      </c>
      <c r="AR22" s="26"/>
    </row>
    <row r="23" s="4" customFormat="1" ht="96" spans="1:44">
      <c r="A23" s="25">
        <v>16</v>
      </c>
      <c r="B23" s="29" t="s">
        <v>262</v>
      </c>
      <c r="C23" s="25" t="s">
        <v>236</v>
      </c>
      <c r="D23" s="25" t="s">
        <v>237</v>
      </c>
      <c r="E23" s="30" t="s">
        <v>263</v>
      </c>
      <c r="F23" s="27" t="s">
        <v>102</v>
      </c>
      <c r="G23" s="27" t="s">
        <v>264</v>
      </c>
      <c r="H23" s="27" t="s">
        <v>265</v>
      </c>
      <c r="I23" s="27" t="s">
        <v>265</v>
      </c>
      <c r="J23" s="27" t="s">
        <v>266</v>
      </c>
      <c r="K23" s="27" t="s">
        <v>267</v>
      </c>
      <c r="L23" s="27" t="s">
        <v>106</v>
      </c>
      <c r="M23" s="27" t="s">
        <v>71</v>
      </c>
      <c r="N23" s="27" t="s">
        <v>246</v>
      </c>
      <c r="O23" s="25" t="s">
        <v>268</v>
      </c>
      <c r="P23" s="27" t="s">
        <v>269</v>
      </c>
      <c r="Q23" s="27" t="s">
        <v>133</v>
      </c>
      <c r="R23" s="27" t="s">
        <v>161</v>
      </c>
      <c r="S23" s="27" t="s">
        <v>112</v>
      </c>
      <c r="T23" s="27" t="s">
        <v>270</v>
      </c>
      <c r="U23" s="44">
        <v>2021</v>
      </c>
      <c r="V23" s="25" t="s">
        <v>79</v>
      </c>
      <c r="W23" s="27">
        <v>2021.1</v>
      </c>
      <c r="X23" s="27">
        <v>2021.12</v>
      </c>
      <c r="Y23" s="29">
        <v>24</v>
      </c>
      <c r="Z23" s="26">
        <v>24</v>
      </c>
      <c r="AA23" s="26"/>
      <c r="AB23" s="50"/>
      <c r="AC23" s="26"/>
      <c r="AD23" s="27">
        <v>63</v>
      </c>
      <c r="AE23" s="27">
        <v>63</v>
      </c>
      <c r="AF23" s="25" t="s">
        <v>78</v>
      </c>
      <c r="AG23" s="25" t="str">
        <f>VLOOKUP(B23,[1]Sheet1!$B:$K,10,0)</f>
        <v>是</v>
      </c>
      <c r="AH23" s="25" t="s">
        <v>78</v>
      </c>
      <c r="AI23" s="27" t="s">
        <v>79</v>
      </c>
      <c r="AJ23" s="27" t="str">
        <f>VLOOKUP(B23,[1]Sheet1!$B:$H,7,0)</f>
        <v>是</v>
      </c>
      <c r="AK23" s="27" t="str">
        <f>VLOOKUP(B23,[1]Sheet1!$B:$I,8,0)</f>
        <v>否</v>
      </c>
      <c r="AL23" s="27"/>
      <c r="AM23" s="27" t="str">
        <f>VLOOKUP(B23,[1]Sheet1!$B:$J,9,0)</f>
        <v>否</v>
      </c>
      <c r="AN23" s="27"/>
      <c r="AO23" s="33" t="s">
        <v>271</v>
      </c>
      <c r="AP23" s="33">
        <v>18183150898</v>
      </c>
      <c r="AQ23" s="26" t="s">
        <v>152</v>
      </c>
      <c r="AR23" s="26"/>
    </row>
    <row r="24" s="4" customFormat="1" ht="108" spans="1:44">
      <c r="A24" s="25">
        <v>17</v>
      </c>
      <c r="B24" s="29" t="s">
        <v>272</v>
      </c>
      <c r="C24" s="25" t="s">
        <v>236</v>
      </c>
      <c r="D24" s="25" t="s">
        <v>237</v>
      </c>
      <c r="E24" s="30" t="s">
        <v>273</v>
      </c>
      <c r="F24" s="27" t="s">
        <v>102</v>
      </c>
      <c r="G24" s="27" t="s">
        <v>274</v>
      </c>
      <c r="H24" s="27" t="s">
        <v>169</v>
      </c>
      <c r="I24" s="27" t="s">
        <v>170</v>
      </c>
      <c r="J24" s="27" t="s">
        <v>275</v>
      </c>
      <c r="K24" s="27" t="s">
        <v>276</v>
      </c>
      <c r="L24" s="27" t="s">
        <v>106</v>
      </c>
      <c r="M24" s="27" t="s">
        <v>71</v>
      </c>
      <c r="N24" s="27" t="s">
        <v>246</v>
      </c>
      <c r="O24" s="25" t="s">
        <v>257</v>
      </c>
      <c r="P24" s="27" t="s">
        <v>277</v>
      </c>
      <c r="Q24" s="27" t="s">
        <v>133</v>
      </c>
      <c r="R24" s="27" t="s">
        <v>222</v>
      </c>
      <c r="S24" s="27" t="s">
        <v>112</v>
      </c>
      <c r="T24" s="27" t="s">
        <v>174</v>
      </c>
      <c r="U24" s="44">
        <v>2021</v>
      </c>
      <c r="V24" s="25" t="s">
        <v>79</v>
      </c>
      <c r="W24" s="27">
        <v>2021.1</v>
      </c>
      <c r="X24" s="27">
        <v>2021.12</v>
      </c>
      <c r="Y24" s="29">
        <v>22</v>
      </c>
      <c r="Z24" s="26">
        <v>22</v>
      </c>
      <c r="AA24" s="26"/>
      <c r="AB24" s="50"/>
      <c r="AC24" s="26"/>
      <c r="AD24" s="27" t="s">
        <v>277</v>
      </c>
      <c r="AE24" s="27" t="s">
        <v>277</v>
      </c>
      <c r="AF24" s="25" t="s">
        <v>78</v>
      </c>
      <c r="AG24" s="25" t="str">
        <f>VLOOKUP(B24,[1]Sheet1!$B:$K,10,0)</f>
        <v>是</v>
      </c>
      <c r="AH24" s="25" t="s">
        <v>78</v>
      </c>
      <c r="AI24" s="27" t="s">
        <v>79</v>
      </c>
      <c r="AJ24" s="27" t="str">
        <f>VLOOKUP(B24,[1]Sheet1!$B:$H,7,0)</f>
        <v>是</v>
      </c>
      <c r="AK24" s="27" t="str">
        <f>VLOOKUP(B24,[1]Sheet1!$B:$I,8,0)</f>
        <v>否</v>
      </c>
      <c r="AL24" s="27"/>
      <c r="AM24" s="27" t="str">
        <f>VLOOKUP(B24,[1]Sheet1!$B:$J,9,0)</f>
        <v>否</v>
      </c>
      <c r="AN24" s="27"/>
      <c r="AO24" s="33" t="s">
        <v>278</v>
      </c>
      <c r="AP24" s="33">
        <v>15023601702</v>
      </c>
      <c r="AQ24" s="26" t="s">
        <v>152</v>
      </c>
      <c r="AR24" s="26"/>
    </row>
    <row r="25" s="4" customFormat="1" ht="96" spans="1:44">
      <c r="A25" s="25">
        <v>18</v>
      </c>
      <c r="B25" s="32" t="s">
        <v>279</v>
      </c>
      <c r="C25" s="25" t="s">
        <v>236</v>
      </c>
      <c r="D25" s="25" t="s">
        <v>237</v>
      </c>
      <c r="E25" s="30" t="s">
        <v>280</v>
      </c>
      <c r="F25" s="33" t="s">
        <v>102</v>
      </c>
      <c r="G25" s="33" t="s">
        <v>281</v>
      </c>
      <c r="H25" s="27" t="s">
        <v>282</v>
      </c>
      <c r="I25" s="27" t="s">
        <v>283</v>
      </c>
      <c r="J25" s="27" t="s">
        <v>282</v>
      </c>
      <c r="K25" s="33" t="s">
        <v>284</v>
      </c>
      <c r="L25" s="27" t="s">
        <v>106</v>
      </c>
      <c r="M25" s="27" t="s">
        <v>71</v>
      </c>
      <c r="N25" s="27" t="s">
        <v>246</v>
      </c>
      <c r="O25" s="25" t="s">
        <v>257</v>
      </c>
      <c r="P25" s="33" t="s">
        <v>285</v>
      </c>
      <c r="Q25" s="27" t="s">
        <v>133</v>
      </c>
      <c r="R25" s="27" t="s">
        <v>161</v>
      </c>
      <c r="S25" s="27" t="s">
        <v>112</v>
      </c>
      <c r="T25" s="27" t="s">
        <v>286</v>
      </c>
      <c r="U25" s="44">
        <v>2021</v>
      </c>
      <c r="V25" s="25" t="s">
        <v>79</v>
      </c>
      <c r="W25" s="27">
        <v>2021.1</v>
      </c>
      <c r="X25" s="27">
        <v>2021.12</v>
      </c>
      <c r="Y25" s="29">
        <v>14</v>
      </c>
      <c r="Z25" s="26">
        <v>14</v>
      </c>
      <c r="AA25" s="26"/>
      <c r="AB25" s="50"/>
      <c r="AC25" s="26"/>
      <c r="AD25" s="33" t="s">
        <v>285</v>
      </c>
      <c r="AE25" s="33" t="s">
        <v>285</v>
      </c>
      <c r="AF25" s="25" t="s">
        <v>78</v>
      </c>
      <c r="AG25" s="25" t="str">
        <f>VLOOKUP(B25,[1]Sheet1!$B:$K,10,0)</f>
        <v>是</v>
      </c>
      <c r="AH25" s="25" t="s">
        <v>78</v>
      </c>
      <c r="AI25" s="27" t="s">
        <v>79</v>
      </c>
      <c r="AJ25" s="27" t="str">
        <f>VLOOKUP(B25,[1]Sheet1!$B:$H,7,0)</f>
        <v>是</v>
      </c>
      <c r="AK25" s="27" t="str">
        <f>VLOOKUP(B25,[1]Sheet1!$B:$I,8,0)</f>
        <v>否</v>
      </c>
      <c r="AL25" s="33"/>
      <c r="AM25" s="27" t="str">
        <f>VLOOKUP(B25,[1]Sheet1!$B:$J,9,0)</f>
        <v>否</v>
      </c>
      <c r="AN25" s="33"/>
      <c r="AO25" s="27" t="s">
        <v>287</v>
      </c>
      <c r="AP25" s="27">
        <v>15330488801</v>
      </c>
      <c r="AQ25" s="26" t="s">
        <v>152</v>
      </c>
      <c r="AR25" s="26"/>
    </row>
    <row r="26" s="4" customFormat="1" ht="60" spans="1:44">
      <c r="A26" s="25">
        <v>19</v>
      </c>
      <c r="B26" s="29" t="s">
        <v>288</v>
      </c>
      <c r="C26" s="25" t="s">
        <v>236</v>
      </c>
      <c r="D26" s="25" t="s">
        <v>237</v>
      </c>
      <c r="E26" s="30" t="s">
        <v>289</v>
      </c>
      <c r="F26" s="27" t="s">
        <v>102</v>
      </c>
      <c r="G26" s="27" t="s">
        <v>290</v>
      </c>
      <c r="H26" s="27" t="s">
        <v>291</v>
      </c>
      <c r="I26" s="27" t="s">
        <v>292</v>
      </c>
      <c r="J26" s="27" t="s">
        <v>293</v>
      </c>
      <c r="K26" s="27" t="s">
        <v>276</v>
      </c>
      <c r="L26" s="27" t="s">
        <v>106</v>
      </c>
      <c r="M26" s="27" t="s">
        <v>71</v>
      </c>
      <c r="N26" s="27" t="s">
        <v>246</v>
      </c>
      <c r="O26" s="25" t="s">
        <v>294</v>
      </c>
      <c r="P26" s="27" t="s">
        <v>295</v>
      </c>
      <c r="Q26" s="27" t="s">
        <v>110</v>
      </c>
      <c r="R26" s="27" t="s">
        <v>134</v>
      </c>
      <c r="S26" s="27" t="s">
        <v>112</v>
      </c>
      <c r="T26" s="27" t="s">
        <v>296</v>
      </c>
      <c r="U26" s="44">
        <v>2021</v>
      </c>
      <c r="V26" s="25" t="s">
        <v>79</v>
      </c>
      <c r="W26" s="27">
        <v>2021.1</v>
      </c>
      <c r="X26" s="27">
        <v>2021.12</v>
      </c>
      <c r="Y26" s="29">
        <v>22</v>
      </c>
      <c r="Z26" s="26">
        <v>22</v>
      </c>
      <c r="AA26" s="26"/>
      <c r="AB26" s="50"/>
      <c r="AC26" s="26"/>
      <c r="AD26" s="27" t="s">
        <v>297</v>
      </c>
      <c r="AE26" s="27" t="s">
        <v>297</v>
      </c>
      <c r="AF26" s="25" t="s">
        <v>78</v>
      </c>
      <c r="AG26" s="25" t="str">
        <f>VLOOKUP(B26,[1]Sheet1!$B:$K,10,0)</f>
        <v>是</v>
      </c>
      <c r="AH26" s="25" t="s">
        <v>78</v>
      </c>
      <c r="AI26" s="27" t="s">
        <v>79</v>
      </c>
      <c r="AJ26" s="27" t="str">
        <f>VLOOKUP(B26,[1]Sheet1!$B:$H,7,0)</f>
        <v>是</v>
      </c>
      <c r="AK26" s="27" t="str">
        <f>VLOOKUP(B26,[1]Sheet1!$B:$I,8,0)</f>
        <v>否</v>
      </c>
      <c r="AL26" s="27"/>
      <c r="AM26" s="27" t="str">
        <f>VLOOKUP(B26,[1]Sheet1!$B:$J,9,0)</f>
        <v>否</v>
      </c>
      <c r="AN26" s="27"/>
      <c r="AO26" s="33" t="s">
        <v>298</v>
      </c>
      <c r="AP26" s="33">
        <v>15310507077</v>
      </c>
      <c r="AQ26" s="26" t="s">
        <v>152</v>
      </c>
      <c r="AR26" s="26"/>
    </row>
    <row r="27" s="4" customFormat="1" ht="72" spans="1:44">
      <c r="A27" s="25">
        <v>20</v>
      </c>
      <c r="B27" s="29" t="s">
        <v>299</v>
      </c>
      <c r="C27" s="25" t="s">
        <v>236</v>
      </c>
      <c r="D27" s="25" t="s">
        <v>237</v>
      </c>
      <c r="E27" s="30" t="s">
        <v>300</v>
      </c>
      <c r="F27" s="27" t="s">
        <v>102</v>
      </c>
      <c r="G27" s="27" t="s">
        <v>301</v>
      </c>
      <c r="H27" s="27" t="s">
        <v>302</v>
      </c>
      <c r="I27" s="27" t="s">
        <v>303</v>
      </c>
      <c r="J27" s="27" t="s">
        <v>240</v>
      </c>
      <c r="K27" s="27" t="s">
        <v>304</v>
      </c>
      <c r="L27" s="27" t="s">
        <v>305</v>
      </c>
      <c r="M27" s="27" t="s">
        <v>306</v>
      </c>
      <c r="N27" s="27" t="s">
        <v>246</v>
      </c>
      <c r="O27" s="25" t="s">
        <v>307</v>
      </c>
      <c r="P27" s="27" t="s">
        <v>308</v>
      </c>
      <c r="Q27" s="27" t="s">
        <v>309</v>
      </c>
      <c r="R27" s="27" t="s">
        <v>310</v>
      </c>
      <c r="S27" s="27" t="s">
        <v>112</v>
      </c>
      <c r="T27" s="27" t="s">
        <v>311</v>
      </c>
      <c r="U27" s="44">
        <v>2021</v>
      </c>
      <c r="V27" s="25" t="s">
        <v>79</v>
      </c>
      <c r="W27" s="27">
        <v>2021.1</v>
      </c>
      <c r="X27" s="27">
        <v>2021.12</v>
      </c>
      <c r="Y27" s="29">
        <v>18</v>
      </c>
      <c r="Z27" s="26">
        <v>18</v>
      </c>
      <c r="AA27" s="26"/>
      <c r="AB27" s="50"/>
      <c r="AC27" s="26"/>
      <c r="AD27" s="27" t="s">
        <v>308</v>
      </c>
      <c r="AE27" s="27" t="s">
        <v>308</v>
      </c>
      <c r="AF27" s="25" t="s">
        <v>78</v>
      </c>
      <c r="AG27" s="25" t="str">
        <f>VLOOKUP(B27,[1]Sheet1!$B:$K,10,0)</f>
        <v>是</v>
      </c>
      <c r="AH27" s="25" t="s">
        <v>78</v>
      </c>
      <c r="AI27" s="27" t="s">
        <v>79</v>
      </c>
      <c r="AJ27" s="27" t="str">
        <f>VLOOKUP(B27,[1]Sheet1!$B:$H,7,0)</f>
        <v>是</v>
      </c>
      <c r="AK27" s="27" t="str">
        <f>VLOOKUP(B27,[1]Sheet1!$B:$I,8,0)</f>
        <v>否</v>
      </c>
      <c r="AL27" s="27"/>
      <c r="AM27" s="27" t="str">
        <f>VLOOKUP(B27,[1]Sheet1!$B:$J,9,0)</f>
        <v>否</v>
      </c>
      <c r="AN27" s="27"/>
      <c r="AO27" s="33" t="s">
        <v>312</v>
      </c>
      <c r="AP27" s="33">
        <v>13883367670</v>
      </c>
      <c r="AQ27" s="26" t="s">
        <v>152</v>
      </c>
      <c r="AR27" s="26"/>
    </row>
    <row r="28" s="4" customFormat="1" ht="108" spans="1:44">
      <c r="A28" s="25">
        <v>21</v>
      </c>
      <c r="B28" s="29" t="s">
        <v>313</v>
      </c>
      <c r="C28" s="25" t="s">
        <v>236</v>
      </c>
      <c r="D28" s="25" t="s">
        <v>237</v>
      </c>
      <c r="E28" s="30" t="s">
        <v>314</v>
      </c>
      <c r="F28" s="27" t="s">
        <v>102</v>
      </c>
      <c r="G28" s="27" t="s">
        <v>315</v>
      </c>
      <c r="H28" s="27" t="s">
        <v>316</v>
      </c>
      <c r="I28" s="27" t="s">
        <v>317</v>
      </c>
      <c r="J28" s="27" t="s">
        <v>318</v>
      </c>
      <c r="K28" s="27" t="s">
        <v>319</v>
      </c>
      <c r="L28" s="27" t="s">
        <v>106</v>
      </c>
      <c r="M28" s="27" t="s">
        <v>71</v>
      </c>
      <c r="N28" s="27" t="s">
        <v>246</v>
      </c>
      <c r="O28" s="25" t="s">
        <v>294</v>
      </c>
      <c r="P28" s="27" t="s">
        <v>320</v>
      </c>
      <c r="Q28" s="27" t="s">
        <v>321</v>
      </c>
      <c r="R28" s="27" t="s">
        <v>161</v>
      </c>
      <c r="S28" s="27" t="s">
        <v>112</v>
      </c>
      <c r="T28" s="27" t="s">
        <v>322</v>
      </c>
      <c r="U28" s="44">
        <v>2021</v>
      </c>
      <c r="V28" s="25" t="s">
        <v>79</v>
      </c>
      <c r="W28" s="27">
        <v>2021.1</v>
      </c>
      <c r="X28" s="27">
        <v>2021.12</v>
      </c>
      <c r="Y28" s="29">
        <v>22</v>
      </c>
      <c r="Z28" s="26">
        <v>22</v>
      </c>
      <c r="AA28" s="26"/>
      <c r="AB28" s="50"/>
      <c r="AC28" s="26"/>
      <c r="AD28" s="27" t="s">
        <v>320</v>
      </c>
      <c r="AE28" s="27" t="s">
        <v>320</v>
      </c>
      <c r="AF28" s="25" t="s">
        <v>78</v>
      </c>
      <c r="AG28" s="25" t="str">
        <f>VLOOKUP(B28,[1]Sheet1!$B:$K,10,0)</f>
        <v>是</v>
      </c>
      <c r="AH28" s="25" t="s">
        <v>78</v>
      </c>
      <c r="AI28" s="27" t="s">
        <v>79</v>
      </c>
      <c r="AJ28" s="27" t="str">
        <f>VLOOKUP(B28,[1]Sheet1!$B:$H,7,0)</f>
        <v>是</v>
      </c>
      <c r="AK28" s="27" t="str">
        <f>VLOOKUP(B28,[1]Sheet1!$B:$I,8,0)</f>
        <v>否</v>
      </c>
      <c r="AL28" s="27"/>
      <c r="AM28" s="27" t="str">
        <f>VLOOKUP(B28,[1]Sheet1!$B:$J,9,0)</f>
        <v>否</v>
      </c>
      <c r="AN28" s="27"/>
      <c r="AO28" s="33" t="s">
        <v>323</v>
      </c>
      <c r="AP28" s="33">
        <v>13896202000</v>
      </c>
      <c r="AQ28" s="26" t="s">
        <v>152</v>
      </c>
      <c r="AR28" s="26"/>
    </row>
    <row r="29" s="4" customFormat="1" ht="120" spans="1:44">
      <c r="A29" s="25">
        <v>22</v>
      </c>
      <c r="B29" s="29" t="s">
        <v>324</v>
      </c>
      <c r="C29" s="25" t="s">
        <v>236</v>
      </c>
      <c r="D29" s="25" t="s">
        <v>237</v>
      </c>
      <c r="E29" s="30" t="s">
        <v>325</v>
      </c>
      <c r="F29" s="27" t="s">
        <v>102</v>
      </c>
      <c r="G29" s="27" t="s">
        <v>326</v>
      </c>
      <c r="H29" s="27" t="s">
        <v>240</v>
      </c>
      <c r="I29" s="27" t="s">
        <v>327</v>
      </c>
      <c r="J29" s="27" t="s">
        <v>240</v>
      </c>
      <c r="K29" s="27" t="s">
        <v>328</v>
      </c>
      <c r="L29" s="27" t="s">
        <v>244</v>
      </c>
      <c r="M29" s="27" t="s">
        <v>71</v>
      </c>
      <c r="N29" s="27" t="s">
        <v>246</v>
      </c>
      <c r="O29" s="25" t="s">
        <v>329</v>
      </c>
      <c r="P29" s="27" t="s">
        <v>106</v>
      </c>
      <c r="Q29" s="27" t="s">
        <v>110</v>
      </c>
      <c r="R29" s="27" t="s">
        <v>161</v>
      </c>
      <c r="S29" s="27" t="s">
        <v>112</v>
      </c>
      <c r="T29" s="27" t="s">
        <v>330</v>
      </c>
      <c r="U29" s="44">
        <v>2021</v>
      </c>
      <c r="V29" s="25" t="s">
        <v>79</v>
      </c>
      <c r="W29" s="27">
        <v>2021.1</v>
      </c>
      <c r="X29" s="27">
        <v>2021.12</v>
      </c>
      <c r="Y29" s="29">
        <v>28</v>
      </c>
      <c r="Z29" s="26">
        <v>28</v>
      </c>
      <c r="AA29" s="26"/>
      <c r="AB29" s="50"/>
      <c r="AC29" s="26"/>
      <c r="AD29" s="27" t="s">
        <v>331</v>
      </c>
      <c r="AE29" s="27" t="s">
        <v>331</v>
      </c>
      <c r="AF29" s="25" t="s">
        <v>78</v>
      </c>
      <c r="AG29" s="25" t="str">
        <f>VLOOKUP(B29,[1]Sheet1!$B:$K,10,0)</f>
        <v>是</v>
      </c>
      <c r="AH29" s="25" t="s">
        <v>78</v>
      </c>
      <c r="AI29" s="27" t="s">
        <v>79</v>
      </c>
      <c r="AJ29" s="27" t="str">
        <f>VLOOKUP(B29,[1]Sheet1!$B:$H,7,0)</f>
        <v>是</v>
      </c>
      <c r="AK29" s="27" t="str">
        <f>VLOOKUP(B29,[1]Sheet1!$B:$I,8,0)</f>
        <v>否</v>
      </c>
      <c r="AL29" s="27"/>
      <c r="AM29" s="27" t="str">
        <f>VLOOKUP(B29,[1]Sheet1!$B:$J,9,0)</f>
        <v>否</v>
      </c>
      <c r="AN29" s="27"/>
      <c r="AO29" s="33" t="s">
        <v>332</v>
      </c>
      <c r="AP29" s="33">
        <v>59508189</v>
      </c>
      <c r="AQ29" s="61" t="s">
        <v>152</v>
      </c>
      <c r="AR29" s="26"/>
    </row>
    <row r="30" s="4" customFormat="1" ht="132" spans="1:44">
      <c r="A30" s="25">
        <v>23</v>
      </c>
      <c r="B30" s="26" t="s">
        <v>333</v>
      </c>
      <c r="C30" s="25" t="s">
        <v>236</v>
      </c>
      <c r="D30" s="25" t="s">
        <v>237</v>
      </c>
      <c r="E30" s="28" t="s">
        <v>334</v>
      </c>
      <c r="F30" s="25" t="s">
        <v>102</v>
      </c>
      <c r="G30" s="25" t="s">
        <v>335</v>
      </c>
      <c r="H30" s="25" t="s">
        <v>336</v>
      </c>
      <c r="I30" s="25" t="s">
        <v>337</v>
      </c>
      <c r="J30" s="25" t="s">
        <v>338</v>
      </c>
      <c r="K30" s="25" t="s">
        <v>339</v>
      </c>
      <c r="L30" s="25" t="s">
        <v>70</v>
      </c>
      <c r="M30" s="25" t="s">
        <v>71</v>
      </c>
      <c r="N30" s="27" t="s">
        <v>246</v>
      </c>
      <c r="O30" s="25" t="s">
        <v>340</v>
      </c>
      <c r="P30" s="25" t="s">
        <v>341</v>
      </c>
      <c r="Q30" s="25" t="s">
        <v>110</v>
      </c>
      <c r="R30" s="25" t="s">
        <v>75</v>
      </c>
      <c r="S30" s="27" t="s">
        <v>112</v>
      </c>
      <c r="T30" s="25" t="s">
        <v>77</v>
      </c>
      <c r="U30" s="44">
        <v>2021</v>
      </c>
      <c r="V30" s="25" t="s">
        <v>79</v>
      </c>
      <c r="W30" s="27">
        <v>2021.1</v>
      </c>
      <c r="X30" s="27">
        <v>2021.12</v>
      </c>
      <c r="Y30" s="26">
        <v>20</v>
      </c>
      <c r="Z30" s="26">
        <v>20</v>
      </c>
      <c r="AA30" s="26"/>
      <c r="AB30" s="50"/>
      <c r="AC30" s="26"/>
      <c r="AD30" s="25">
        <v>2027</v>
      </c>
      <c r="AE30" s="25">
        <v>2027</v>
      </c>
      <c r="AF30" s="25" t="s">
        <v>78</v>
      </c>
      <c r="AG30" s="25" t="str">
        <f>VLOOKUP(B30,[1]Sheet1!$B:$K,10,0)</f>
        <v>是</v>
      </c>
      <c r="AH30" s="25" t="s">
        <v>78</v>
      </c>
      <c r="AI30" s="25" t="s">
        <v>79</v>
      </c>
      <c r="AJ30" s="27" t="str">
        <f>VLOOKUP(B30,[1]Sheet1!$B:$H,7,0)</f>
        <v>是</v>
      </c>
      <c r="AK30" s="27" t="str">
        <f>VLOOKUP(B30,[1]Sheet1!$B:$I,8,0)</f>
        <v>否</v>
      </c>
      <c r="AL30" s="25"/>
      <c r="AM30" s="27" t="str">
        <f>VLOOKUP(B30,[1]Sheet1!$B:$J,9,0)</f>
        <v>否</v>
      </c>
      <c r="AN30" s="25"/>
      <c r="AO30" s="25" t="s">
        <v>342</v>
      </c>
      <c r="AP30" s="25">
        <v>18996526507</v>
      </c>
      <c r="AQ30" s="26" t="s">
        <v>152</v>
      </c>
      <c r="AR30" s="26"/>
    </row>
    <row r="31" s="4" customFormat="1" ht="84" spans="1:44">
      <c r="A31" s="25">
        <v>24</v>
      </c>
      <c r="B31" s="26" t="s">
        <v>343</v>
      </c>
      <c r="C31" s="25" t="s">
        <v>236</v>
      </c>
      <c r="D31" s="25" t="s">
        <v>237</v>
      </c>
      <c r="E31" s="30" t="s">
        <v>344</v>
      </c>
      <c r="F31" s="27" t="s">
        <v>102</v>
      </c>
      <c r="G31" s="27" t="s">
        <v>345</v>
      </c>
      <c r="H31" s="27" t="s">
        <v>346</v>
      </c>
      <c r="I31" s="27" t="s">
        <v>346</v>
      </c>
      <c r="J31" s="30" t="s">
        <v>347</v>
      </c>
      <c r="K31" s="27" t="s">
        <v>348</v>
      </c>
      <c r="L31" s="27" t="s">
        <v>349</v>
      </c>
      <c r="M31" s="27" t="s">
        <v>71</v>
      </c>
      <c r="N31" s="27" t="s">
        <v>246</v>
      </c>
      <c r="O31" s="25" t="s">
        <v>350</v>
      </c>
      <c r="P31" s="27" t="s">
        <v>351</v>
      </c>
      <c r="Q31" s="27" t="s">
        <v>133</v>
      </c>
      <c r="R31" s="27" t="s">
        <v>352</v>
      </c>
      <c r="S31" s="27" t="s">
        <v>112</v>
      </c>
      <c r="T31" s="27" t="s">
        <v>223</v>
      </c>
      <c r="U31" s="44">
        <v>2021</v>
      </c>
      <c r="V31" s="25" t="s">
        <v>79</v>
      </c>
      <c r="W31" s="27">
        <v>2021.1</v>
      </c>
      <c r="X31" s="27">
        <v>2021.12</v>
      </c>
      <c r="Y31" s="29">
        <v>16</v>
      </c>
      <c r="Z31" s="26">
        <v>16</v>
      </c>
      <c r="AA31" s="26"/>
      <c r="AB31" s="50"/>
      <c r="AC31" s="26"/>
      <c r="AD31" s="27"/>
      <c r="AE31" s="27"/>
      <c r="AF31" s="25" t="s">
        <v>78</v>
      </c>
      <c r="AG31" s="25" t="str">
        <f>VLOOKUP(B31,[1]Sheet1!$B:$K,10,0)</f>
        <v>是</v>
      </c>
      <c r="AH31" s="25" t="s">
        <v>78</v>
      </c>
      <c r="AI31" s="27" t="s">
        <v>79</v>
      </c>
      <c r="AJ31" s="27" t="str">
        <f>VLOOKUP(B31,[1]Sheet1!$B:$H,7,0)</f>
        <v>是</v>
      </c>
      <c r="AK31" s="27" t="str">
        <f>VLOOKUP(B31,[1]Sheet1!$B:$I,8,0)</f>
        <v>否</v>
      </c>
      <c r="AL31" s="27"/>
      <c r="AM31" s="27" t="str">
        <f>VLOOKUP(B31,[1]Sheet1!$B:$J,9,0)</f>
        <v>否</v>
      </c>
      <c r="AN31" s="27"/>
      <c r="AO31" s="33" t="s">
        <v>353</v>
      </c>
      <c r="AP31" s="33">
        <v>13896953965</v>
      </c>
      <c r="AQ31" s="26" t="s">
        <v>152</v>
      </c>
      <c r="AR31" s="26"/>
    </row>
    <row r="32" s="4" customFormat="1" ht="132" spans="1:44">
      <c r="A32" s="25">
        <v>25</v>
      </c>
      <c r="B32" s="29" t="s">
        <v>354</v>
      </c>
      <c r="C32" s="25" t="s">
        <v>236</v>
      </c>
      <c r="D32" s="25" t="s">
        <v>237</v>
      </c>
      <c r="E32" s="30" t="s">
        <v>355</v>
      </c>
      <c r="F32" s="27" t="s">
        <v>102</v>
      </c>
      <c r="G32" s="27" t="s">
        <v>356</v>
      </c>
      <c r="H32" s="27" t="s">
        <v>357</v>
      </c>
      <c r="I32" s="27" t="s">
        <v>358</v>
      </c>
      <c r="J32" s="27" t="s">
        <v>359</v>
      </c>
      <c r="K32" s="27" t="s">
        <v>360</v>
      </c>
      <c r="L32" s="27" t="s">
        <v>106</v>
      </c>
      <c r="M32" s="27" t="s">
        <v>71</v>
      </c>
      <c r="N32" s="27" t="s">
        <v>246</v>
      </c>
      <c r="O32" s="25" t="s">
        <v>361</v>
      </c>
      <c r="P32" s="27" t="s">
        <v>362</v>
      </c>
      <c r="Q32" s="27" t="s">
        <v>363</v>
      </c>
      <c r="R32" s="27" t="s">
        <v>161</v>
      </c>
      <c r="S32" s="27" t="s">
        <v>112</v>
      </c>
      <c r="T32" s="27" t="s">
        <v>364</v>
      </c>
      <c r="U32" s="44">
        <v>2021</v>
      </c>
      <c r="V32" s="25" t="s">
        <v>79</v>
      </c>
      <c r="W32" s="27">
        <v>2021.1</v>
      </c>
      <c r="X32" s="27">
        <v>2021.12</v>
      </c>
      <c r="Y32" s="29">
        <v>12</v>
      </c>
      <c r="Z32" s="26">
        <v>12</v>
      </c>
      <c r="AA32" s="26"/>
      <c r="AB32" s="50"/>
      <c r="AC32" s="26"/>
      <c r="AD32" s="27" t="s">
        <v>365</v>
      </c>
      <c r="AE32" s="27" t="s">
        <v>365</v>
      </c>
      <c r="AF32" s="25" t="s">
        <v>78</v>
      </c>
      <c r="AG32" s="25" t="str">
        <f>VLOOKUP(B32,[1]Sheet1!$B:$K,10,0)</f>
        <v>是</v>
      </c>
      <c r="AH32" s="25" t="s">
        <v>78</v>
      </c>
      <c r="AI32" s="27" t="s">
        <v>79</v>
      </c>
      <c r="AJ32" s="27" t="str">
        <f>VLOOKUP(B32,[1]Sheet1!$B:$H,7,0)</f>
        <v>是</v>
      </c>
      <c r="AK32" s="27" t="str">
        <f>VLOOKUP(B32,[1]Sheet1!$B:$I,8,0)</f>
        <v>否</v>
      </c>
      <c r="AL32" s="27"/>
      <c r="AM32" s="27" t="str">
        <f>VLOOKUP(B32,[1]Sheet1!$B:$J,9,0)</f>
        <v>否</v>
      </c>
      <c r="AN32" s="27"/>
      <c r="AO32" s="33" t="s">
        <v>366</v>
      </c>
      <c r="AP32" s="33" t="s">
        <v>367</v>
      </c>
      <c r="AQ32" s="26" t="s">
        <v>152</v>
      </c>
      <c r="AR32" s="26"/>
    </row>
    <row r="33" s="4" customFormat="1" ht="84" spans="1:44">
      <c r="A33" s="25">
        <v>26</v>
      </c>
      <c r="B33" s="29" t="s">
        <v>368</v>
      </c>
      <c r="C33" s="25" t="s">
        <v>236</v>
      </c>
      <c r="D33" s="25" t="s">
        <v>237</v>
      </c>
      <c r="E33" s="30" t="s">
        <v>369</v>
      </c>
      <c r="F33" s="27" t="s">
        <v>102</v>
      </c>
      <c r="G33" s="27" t="s">
        <v>370</v>
      </c>
      <c r="H33" s="27" t="s">
        <v>240</v>
      </c>
      <c r="I33" s="27" t="s">
        <v>327</v>
      </c>
      <c r="J33" s="27" t="s">
        <v>240</v>
      </c>
      <c r="K33" s="27" t="s">
        <v>348</v>
      </c>
      <c r="L33" s="27" t="s">
        <v>244</v>
      </c>
      <c r="M33" s="39" t="s">
        <v>71</v>
      </c>
      <c r="N33" s="27" t="s">
        <v>246</v>
      </c>
      <c r="O33" s="25" t="s">
        <v>350</v>
      </c>
      <c r="P33" s="27" t="s">
        <v>106</v>
      </c>
      <c r="Q33" s="27" t="s">
        <v>110</v>
      </c>
      <c r="R33" s="27" t="s">
        <v>161</v>
      </c>
      <c r="S33" s="27" t="s">
        <v>112</v>
      </c>
      <c r="T33" s="27" t="s">
        <v>371</v>
      </c>
      <c r="U33" s="44">
        <v>2021</v>
      </c>
      <c r="V33" s="25" t="s">
        <v>79</v>
      </c>
      <c r="W33" s="27">
        <v>2021.1</v>
      </c>
      <c r="X33" s="27">
        <v>2021.12</v>
      </c>
      <c r="Y33" s="29">
        <v>16</v>
      </c>
      <c r="Z33" s="26">
        <v>16</v>
      </c>
      <c r="AA33" s="26"/>
      <c r="AB33" s="50"/>
      <c r="AC33" s="26"/>
      <c r="AD33" s="27" t="s">
        <v>372</v>
      </c>
      <c r="AE33" s="27" t="s">
        <v>372</v>
      </c>
      <c r="AF33" s="25" t="s">
        <v>78</v>
      </c>
      <c r="AG33" s="25" t="str">
        <f>VLOOKUP(B33,[1]Sheet1!$B:$K,10,0)</f>
        <v>是</v>
      </c>
      <c r="AH33" s="25" t="s">
        <v>78</v>
      </c>
      <c r="AI33" s="27" t="s">
        <v>79</v>
      </c>
      <c r="AJ33" s="27" t="str">
        <f>VLOOKUP(B33,[1]Sheet1!$B:$H,7,0)</f>
        <v>是</v>
      </c>
      <c r="AK33" s="27" t="str">
        <f>VLOOKUP(B33,[1]Sheet1!$B:$I,8,0)</f>
        <v>否</v>
      </c>
      <c r="AL33" s="27"/>
      <c r="AM33" s="27" t="str">
        <f>VLOOKUP(B33,[1]Sheet1!$B:$J,9,0)</f>
        <v>否</v>
      </c>
      <c r="AN33" s="27"/>
      <c r="AO33" s="33" t="s">
        <v>373</v>
      </c>
      <c r="AP33" s="33">
        <v>17783215227</v>
      </c>
      <c r="AQ33" s="61" t="s">
        <v>152</v>
      </c>
      <c r="AR33" s="26"/>
    </row>
    <row r="34" s="4" customFormat="1" ht="60" spans="1:44">
      <c r="A34" s="25">
        <v>27</v>
      </c>
      <c r="B34" s="29" t="s">
        <v>374</v>
      </c>
      <c r="C34" s="25" t="s">
        <v>236</v>
      </c>
      <c r="D34" s="25" t="s">
        <v>237</v>
      </c>
      <c r="E34" s="30" t="s">
        <v>375</v>
      </c>
      <c r="F34" s="27" t="s">
        <v>102</v>
      </c>
      <c r="G34" s="27" t="s">
        <v>376</v>
      </c>
      <c r="H34" s="27" t="s">
        <v>302</v>
      </c>
      <c r="I34" s="27" t="s">
        <v>377</v>
      </c>
      <c r="J34" s="27" t="s">
        <v>378</v>
      </c>
      <c r="K34" s="27" t="s">
        <v>379</v>
      </c>
      <c r="L34" s="27" t="s">
        <v>106</v>
      </c>
      <c r="M34" s="27" t="s">
        <v>71</v>
      </c>
      <c r="N34" s="27" t="s">
        <v>246</v>
      </c>
      <c r="O34" s="25" t="s">
        <v>361</v>
      </c>
      <c r="P34" s="27" t="s">
        <v>380</v>
      </c>
      <c r="Q34" s="27" t="s">
        <v>381</v>
      </c>
      <c r="R34" s="27" t="s">
        <v>134</v>
      </c>
      <c r="S34" s="27" t="s">
        <v>112</v>
      </c>
      <c r="T34" s="27" t="s">
        <v>382</v>
      </c>
      <c r="U34" s="44">
        <v>2021</v>
      </c>
      <c r="V34" s="25" t="s">
        <v>79</v>
      </c>
      <c r="W34" s="27">
        <v>2021.1</v>
      </c>
      <c r="X34" s="27">
        <v>2021.12</v>
      </c>
      <c r="Y34" s="29">
        <v>12</v>
      </c>
      <c r="Z34" s="26">
        <v>12</v>
      </c>
      <c r="AA34" s="26"/>
      <c r="AB34" s="50"/>
      <c r="AC34" s="26"/>
      <c r="AD34" s="27" t="s">
        <v>379</v>
      </c>
      <c r="AE34" s="27" t="s">
        <v>379</v>
      </c>
      <c r="AF34" s="25" t="s">
        <v>78</v>
      </c>
      <c r="AG34" s="25" t="str">
        <f>VLOOKUP(B34,[1]Sheet1!$B:$K,10,0)</f>
        <v>是</v>
      </c>
      <c r="AH34" s="25" t="s">
        <v>78</v>
      </c>
      <c r="AI34" s="27" t="s">
        <v>79</v>
      </c>
      <c r="AJ34" s="27" t="str">
        <f>VLOOKUP(B34,[1]Sheet1!$B:$H,7,0)</f>
        <v>是</v>
      </c>
      <c r="AK34" s="27" t="str">
        <f>VLOOKUP(B34,[1]Sheet1!$B:$I,8,0)</f>
        <v>否</v>
      </c>
      <c r="AL34" s="27"/>
      <c r="AM34" s="27" t="str">
        <f>VLOOKUP(B34,[1]Sheet1!$B:$J,9,0)</f>
        <v>是</v>
      </c>
      <c r="AN34" s="27" t="s">
        <v>383</v>
      </c>
      <c r="AO34" s="33" t="s">
        <v>384</v>
      </c>
      <c r="AP34" s="33">
        <v>18723500888</v>
      </c>
      <c r="AQ34" s="26" t="s">
        <v>152</v>
      </c>
      <c r="AR34" s="26"/>
    </row>
    <row r="35" s="4" customFormat="1" ht="72" spans="1:44">
      <c r="A35" s="25">
        <v>28</v>
      </c>
      <c r="B35" s="29" t="s">
        <v>385</v>
      </c>
      <c r="C35" s="25" t="s">
        <v>236</v>
      </c>
      <c r="D35" s="25" t="s">
        <v>237</v>
      </c>
      <c r="E35" s="30" t="s">
        <v>386</v>
      </c>
      <c r="F35" s="27" t="s">
        <v>102</v>
      </c>
      <c r="G35" s="27" t="s">
        <v>387</v>
      </c>
      <c r="H35" s="27" t="s">
        <v>169</v>
      </c>
      <c r="I35" s="27" t="s">
        <v>388</v>
      </c>
      <c r="J35" s="27" t="s">
        <v>389</v>
      </c>
      <c r="K35" s="27" t="s">
        <v>390</v>
      </c>
      <c r="L35" s="27" t="s">
        <v>391</v>
      </c>
      <c r="M35" s="27" t="s">
        <v>392</v>
      </c>
      <c r="N35" s="27" t="s">
        <v>246</v>
      </c>
      <c r="O35" s="25" t="s">
        <v>393</v>
      </c>
      <c r="P35" s="27" t="s">
        <v>394</v>
      </c>
      <c r="Q35" s="27" t="s">
        <v>395</v>
      </c>
      <c r="R35" s="27" t="s">
        <v>396</v>
      </c>
      <c r="S35" s="27" t="s">
        <v>112</v>
      </c>
      <c r="T35" s="27" t="s">
        <v>198</v>
      </c>
      <c r="U35" s="44">
        <v>2021</v>
      </c>
      <c r="V35" s="25" t="s">
        <v>79</v>
      </c>
      <c r="W35" s="27">
        <v>2021.1</v>
      </c>
      <c r="X35" s="27">
        <v>2021.12</v>
      </c>
      <c r="Y35" s="29">
        <v>8</v>
      </c>
      <c r="Z35" s="26">
        <v>8</v>
      </c>
      <c r="AA35" s="26"/>
      <c r="AB35" s="50"/>
      <c r="AC35" s="26"/>
      <c r="AD35" s="27">
        <v>687</v>
      </c>
      <c r="AE35" s="27">
        <v>687</v>
      </c>
      <c r="AF35" s="25" t="s">
        <v>78</v>
      </c>
      <c r="AG35" s="25" t="str">
        <f>VLOOKUP(B35,[1]Sheet1!$B:$K,10,0)</f>
        <v>是</v>
      </c>
      <c r="AH35" s="25" t="s">
        <v>78</v>
      </c>
      <c r="AI35" s="27" t="s">
        <v>79</v>
      </c>
      <c r="AJ35" s="27" t="str">
        <f>VLOOKUP(B35,[1]Sheet1!$B:$H,7,0)</f>
        <v>是</v>
      </c>
      <c r="AK35" s="27" t="str">
        <f>VLOOKUP(B35,[1]Sheet1!$B:$I,8,0)</f>
        <v>否</v>
      </c>
      <c r="AL35" s="27"/>
      <c r="AM35" s="27" t="str">
        <f>VLOOKUP(B35,[1]Sheet1!$B:$J,9,0)</f>
        <v>否</v>
      </c>
      <c r="AN35" s="27"/>
      <c r="AO35" s="33" t="s">
        <v>397</v>
      </c>
      <c r="AP35" s="33">
        <v>59506637</v>
      </c>
      <c r="AQ35" s="26" t="s">
        <v>152</v>
      </c>
      <c r="AR35" s="26"/>
    </row>
    <row r="36" s="4" customFormat="1" ht="72" spans="1:44">
      <c r="A36" s="25">
        <v>29</v>
      </c>
      <c r="B36" s="29" t="s">
        <v>398</v>
      </c>
      <c r="C36" s="25" t="s">
        <v>236</v>
      </c>
      <c r="D36" s="25" t="s">
        <v>237</v>
      </c>
      <c r="E36" s="30" t="s">
        <v>399</v>
      </c>
      <c r="F36" s="27" t="s">
        <v>102</v>
      </c>
      <c r="G36" s="27" t="s">
        <v>400</v>
      </c>
      <c r="H36" s="27" t="s">
        <v>401</v>
      </c>
      <c r="I36" s="27" t="s">
        <v>402</v>
      </c>
      <c r="J36" s="27" t="s">
        <v>403</v>
      </c>
      <c r="K36" s="27" t="s">
        <v>404</v>
      </c>
      <c r="L36" s="27" t="s">
        <v>106</v>
      </c>
      <c r="M36" s="27" t="s">
        <v>71</v>
      </c>
      <c r="N36" s="27" t="s">
        <v>246</v>
      </c>
      <c r="O36" s="25" t="s">
        <v>405</v>
      </c>
      <c r="P36" s="27" t="s">
        <v>406</v>
      </c>
      <c r="Q36" s="27" t="s">
        <v>407</v>
      </c>
      <c r="R36" s="27" t="s">
        <v>161</v>
      </c>
      <c r="S36" s="27" t="s">
        <v>112</v>
      </c>
      <c r="T36" s="27" t="s">
        <v>211</v>
      </c>
      <c r="U36" s="44">
        <v>2021</v>
      </c>
      <c r="V36" s="25" t="s">
        <v>79</v>
      </c>
      <c r="W36" s="27">
        <v>2021.1</v>
      </c>
      <c r="X36" s="27">
        <v>2021.12</v>
      </c>
      <c r="Y36" s="29">
        <v>10</v>
      </c>
      <c r="Z36" s="26">
        <v>10</v>
      </c>
      <c r="AA36" s="26"/>
      <c r="AB36" s="50"/>
      <c r="AC36" s="26"/>
      <c r="AD36" s="27" t="s">
        <v>408</v>
      </c>
      <c r="AE36" s="27" t="s">
        <v>408</v>
      </c>
      <c r="AF36" s="25" t="s">
        <v>78</v>
      </c>
      <c r="AG36" s="25" t="str">
        <f>VLOOKUP(B36,[1]Sheet1!$B:$K,10,0)</f>
        <v>是</v>
      </c>
      <c r="AH36" s="25" t="s">
        <v>78</v>
      </c>
      <c r="AI36" s="27" t="s">
        <v>79</v>
      </c>
      <c r="AJ36" s="27" t="str">
        <f>VLOOKUP(B36,[1]Sheet1!$B:$H,7,0)</f>
        <v>是</v>
      </c>
      <c r="AK36" s="27" t="str">
        <f>VLOOKUP(B36,[1]Sheet1!$B:$I,8,0)</f>
        <v>否</v>
      </c>
      <c r="AL36" s="27"/>
      <c r="AM36" s="27" t="str">
        <f>VLOOKUP(B36,[1]Sheet1!$B:$J,9,0)</f>
        <v>否</v>
      </c>
      <c r="AN36" s="27"/>
      <c r="AO36" s="33" t="s">
        <v>213</v>
      </c>
      <c r="AP36" s="33">
        <v>13668409288</v>
      </c>
      <c r="AQ36" s="26" t="s">
        <v>152</v>
      </c>
      <c r="AR36" s="26"/>
    </row>
    <row r="37" s="4" customFormat="1" ht="132" spans="1:44">
      <c r="A37" s="25">
        <v>30</v>
      </c>
      <c r="B37" s="29" t="s">
        <v>409</v>
      </c>
      <c r="C37" s="25" t="s">
        <v>236</v>
      </c>
      <c r="D37" s="25" t="s">
        <v>237</v>
      </c>
      <c r="E37" s="30" t="s">
        <v>410</v>
      </c>
      <c r="F37" s="27" t="s">
        <v>102</v>
      </c>
      <c r="G37" s="27" t="s">
        <v>411</v>
      </c>
      <c r="H37" s="27" t="s">
        <v>169</v>
      </c>
      <c r="I37" s="27" t="s">
        <v>388</v>
      </c>
      <c r="J37" s="27" t="s">
        <v>412</v>
      </c>
      <c r="K37" s="27" t="s">
        <v>284</v>
      </c>
      <c r="L37" s="27" t="s">
        <v>106</v>
      </c>
      <c r="M37" s="27" t="s">
        <v>71</v>
      </c>
      <c r="N37" s="27" t="s">
        <v>246</v>
      </c>
      <c r="O37" s="25" t="s">
        <v>257</v>
      </c>
      <c r="P37" s="27" t="s">
        <v>413</v>
      </c>
      <c r="Q37" s="27" t="s">
        <v>321</v>
      </c>
      <c r="R37" s="27" t="s">
        <v>161</v>
      </c>
      <c r="S37" s="27" t="s">
        <v>112</v>
      </c>
      <c r="T37" s="27" t="s">
        <v>414</v>
      </c>
      <c r="U37" s="44">
        <v>2021</v>
      </c>
      <c r="V37" s="25" t="s">
        <v>79</v>
      </c>
      <c r="W37" s="27">
        <v>2021.1</v>
      </c>
      <c r="X37" s="27">
        <v>2021.12</v>
      </c>
      <c r="Y37" s="29">
        <v>14</v>
      </c>
      <c r="Z37" s="26">
        <v>14</v>
      </c>
      <c r="AA37" s="26"/>
      <c r="AB37" s="50"/>
      <c r="AC37" s="26"/>
      <c r="AD37" s="27" t="s">
        <v>415</v>
      </c>
      <c r="AE37" s="27" t="s">
        <v>415</v>
      </c>
      <c r="AF37" s="25" t="s">
        <v>78</v>
      </c>
      <c r="AG37" s="25" t="str">
        <f>VLOOKUP(B37,[1]Sheet1!$B:$K,10,0)</f>
        <v>是</v>
      </c>
      <c r="AH37" s="25" t="s">
        <v>78</v>
      </c>
      <c r="AI37" s="27" t="s">
        <v>79</v>
      </c>
      <c r="AJ37" s="27" t="str">
        <f>VLOOKUP(B37,[1]Sheet1!$B:$H,7,0)</f>
        <v>是</v>
      </c>
      <c r="AK37" s="27" t="str">
        <f>VLOOKUP(B37,[1]Sheet1!$B:$I,8,0)</f>
        <v>否</v>
      </c>
      <c r="AL37" s="27"/>
      <c r="AM37" s="27" t="str">
        <f>VLOOKUP(B37,[1]Sheet1!$B:$J,9,0)</f>
        <v>否</v>
      </c>
      <c r="AN37" s="27"/>
      <c r="AO37" s="33" t="s">
        <v>416</v>
      </c>
      <c r="AP37" s="33">
        <v>13983519928</v>
      </c>
      <c r="AQ37" s="26" t="s">
        <v>152</v>
      </c>
      <c r="AR37" s="26"/>
    </row>
    <row r="38" s="4" customFormat="1" ht="96" spans="1:44">
      <c r="A38" s="25">
        <v>31</v>
      </c>
      <c r="B38" s="29" t="s">
        <v>417</v>
      </c>
      <c r="C38" s="25" t="s">
        <v>236</v>
      </c>
      <c r="D38" s="25" t="s">
        <v>237</v>
      </c>
      <c r="E38" s="30" t="s">
        <v>418</v>
      </c>
      <c r="F38" s="27" t="s">
        <v>102</v>
      </c>
      <c r="G38" s="27" t="s">
        <v>419</v>
      </c>
      <c r="H38" s="27" t="s">
        <v>240</v>
      </c>
      <c r="I38" s="27" t="s">
        <v>241</v>
      </c>
      <c r="J38" s="27" t="s">
        <v>254</v>
      </c>
      <c r="K38" s="27" t="s">
        <v>420</v>
      </c>
      <c r="L38" s="27" t="s">
        <v>421</v>
      </c>
      <c r="M38" s="27" t="s">
        <v>245</v>
      </c>
      <c r="N38" s="27" t="s">
        <v>246</v>
      </c>
      <c r="O38" s="25" t="s">
        <v>405</v>
      </c>
      <c r="P38" s="27" t="s">
        <v>422</v>
      </c>
      <c r="Q38" s="27" t="s">
        <v>110</v>
      </c>
      <c r="R38" s="27" t="s">
        <v>423</v>
      </c>
      <c r="S38" s="27" t="s">
        <v>112</v>
      </c>
      <c r="T38" s="27" t="s">
        <v>424</v>
      </c>
      <c r="U38" s="44">
        <v>2021</v>
      </c>
      <c r="V38" s="25" t="s">
        <v>79</v>
      </c>
      <c r="W38" s="27">
        <v>2021.1</v>
      </c>
      <c r="X38" s="27">
        <v>2021.12</v>
      </c>
      <c r="Y38" s="29">
        <v>10</v>
      </c>
      <c r="Z38" s="26">
        <v>10</v>
      </c>
      <c r="AA38" s="26"/>
      <c r="AB38" s="50"/>
      <c r="AC38" s="26"/>
      <c r="AD38" s="27" t="s">
        <v>425</v>
      </c>
      <c r="AE38" s="27" t="s">
        <v>425</v>
      </c>
      <c r="AF38" s="25" t="s">
        <v>78</v>
      </c>
      <c r="AG38" s="25" t="str">
        <f>VLOOKUP(B38,[1]Sheet1!$B:$K,10,0)</f>
        <v>是</v>
      </c>
      <c r="AH38" s="25" t="s">
        <v>78</v>
      </c>
      <c r="AI38" s="27" t="s">
        <v>79</v>
      </c>
      <c r="AJ38" s="27" t="str">
        <f>VLOOKUP(B38,[1]Sheet1!$B:$H,7,0)</f>
        <v>是</v>
      </c>
      <c r="AK38" s="27" t="str">
        <f>VLOOKUP(B38,[1]Sheet1!$B:$I,8,0)</f>
        <v>否</v>
      </c>
      <c r="AL38" s="27"/>
      <c r="AM38" s="27" t="str">
        <f>VLOOKUP(B38,[1]Sheet1!$B:$J,9,0)</f>
        <v>否</v>
      </c>
      <c r="AN38" s="27"/>
      <c r="AO38" s="33" t="s">
        <v>426</v>
      </c>
      <c r="AP38" s="33">
        <v>59500277</v>
      </c>
      <c r="AQ38" s="26" t="s">
        <v>152</v>
      </c>
      <c r="AR38" s="26"/>
    </row>
    <row r="39" s="4" customFormat="1" ht="168" spans="1:44">
      <c r="A39" s="25">
        <v>32</v>
      </c>
      <c r="B39" s="29" t="s">
        <v>427</v>
      </c>
      <c r="C39" s="25" t="s">
        <v>236</v>
      </c>
      <c r="D39" s="25" t="s">
        <v>237</v>
      </c>
      <c r="E39" s="30" t="s">
        <v>428</v>
      </c>
      <c r="F39" s="27" t="s">
        <v>102</v>
      </c>
      <c r="G39" s="27" t="s">
        <v>429</v>
      </c>
      <c r="H39" s="27" t="s">
        <v>430</v>
      </c>
      <c r="I39" s="27" t="s">
        <v>431</v>
      </c>
      <c r="J39" s="27" t="s">
        <v>430</v>
      </c>
      <c r="K39" s="27" t="s">
        <v>432</v>
      </c>
      <c r="L39" s="27" t="s">
        <v>433</v>
      </c>
      <c r="M39" s="27" t="s">
        <v>434</v>
      </c>
      <c r="N39" s="27" t="s">
        <v>246</v>
      </c>
      <c r="O39" s="25" t="s">
        <v>361</v>
      </c>
      <c r="P39" s="27" t="s">
        <v>435</v>
      </c>
      <c r="Q39" s="27" t="s">
        <v>436</v>
      </c>
      <c r="R39" s="30" t="s">
        <v>437</v>
      </c>
      <c r="S39" s="27" t="s">
        <v>112</v>
      </c>
      <c r="T39" s="27" t="s">
        <v>438</v>
      </c>
      <c r="U39" s="44">
        <v>2021</v>
      </c>
      <c r="V39" s="25" t="s">
        <v>79</v>
      </c>
      <c r="W39" s="27">
        <v>2021.1</v>
      </c>
      <c r="X39" s="27">
        <v>2021.12</v>
      </c>
      <c r="Y39" s="29">
        <v>12</v>
      </c>
      <c r="Z39" s="26">
        <v>12</v>
      </c>
      <c r="AA39" s="26"/>
      <c r="AB39" s="50"/>
      <c r="AC39" s="26"/>
      <c r="AD39" s="27" t="s">
        <v>439</v>
      </c>
      <c r="AE39" s="27" t="s">
        <v>439</v>
      </c>
      <c r="AF39" s="25" t="s">
        <v>78</v>
      </c>
      <c r="AG39" s="25" t="str">
        <f>VLOOKUP(B39,[1]Sheet1!$B:$K,10,0)</f>
        <v>是</v>
      </c>
      <c r="AH39" s="25" t="s">
        <v>78</v>
      </c>
      <c r="AI39" s="27" t="s">
        <v>79</v>
      </c>
      <c r="AJ39" s="27" t="str">
        <f>VLOOKUP(B39,[1]Sheet1!$B:$H,7,0)</f>
        <v>是</v>
      </c>
      <c r="AK39" s="27" t="str">
        <f>VLOOKUP(B39,[1]Sheet1!$B:$I,8,0)</f>
        <v>否</v>
      </c>
      <c r="AL39" s="27"/>
      <c r="AM39" s="27" t="str">
        <f>VLOOKUP(B39,[1]Sheet1!$B:$J,9,0)</f>
        <v>否</v>
      </c>
      <c r="AN39" s="27"/>
      <c r="AO39" s="33" t="s">
        <v>440</v>
      </c>
      <c r="AP39" s="33">
        <v>13996578622</v>
      </c>
      <c r="AQ39" s="26" t="s">
        <v>152</v>
      </c>
      <c r="AR39" s="26"/>
    </row>
    <row r="40" s="4" customFormat="1" ht="84" spans="1:44">
      <c r="A40" s="25">
        <v>33</v>
      </c>
      <c r="B40" s="29" t="s">
        <v>441</v>
      </c>
      <c r="C40" s="25" t="s">
        <v>236</v>
      </c>
      <c r="D40" s="25" t="s">
        <v>237</v>
      </c>
      <c r="E40" s="30" t="s">
        <v>442</v>
      </c>
      <c r="F40" s="27" t="s">
        <v>102</v>
      </c>
      <c r="G40" s="27" t="s">
        <v>443</v>
      </c>
      <c r="H40" s="27" t="s">
        <v>169</v>
      </c>
      <c r="I40" s="27" t="s">
        <v>388</v>
      </c>
      <c r="J40" s="27" t="s">
        <v>444</v>
      </c>
      <c r="K40" s="27" t="s">
        <v>445</v>
      </c>
      <c r="L40" s="39" t="s">
        <v>89</v>
      </c>
      <c r="M40" s="39" t="s">
        <v>90</v>
      </c>
      <c r="N40" s="27" t="s">
        <v>246</v>
      </c>
      <c r="O40" s="25" t="s">
        <v>446</v>
      </c>
      <c r="P40" s="27" t="s">
        <v>447</v>
      </c>
      <c r="Q40" s="39" t="s">
        <v>448</v>
      </c>
      <c r="R40" s="27" t="s">
        <v>396</v>
      </c>
      <c r="S40" s="27" t="s">
        <v>112</v>
      </c>
      <c r="T40" s="27" t="s">
        <v>96</v>
      </c>
      <c r="U40" s="44">
        <v>2021</v>
      </c>
      <c r="V40" s="25" t="s">
        <v>79</v>
      </c>
      <c r="W40" s="27">
        <v>2021.1</v>
      </c>
      <c r="X40" s="27">
        <v>2021.12</v>
      </c>
      <c r="Y40" s="29">
        <v>26</v>
      </c>
      <c r="Z40" s="26">
        <v>26</v>
      </c>
      <c r="AA40" s="26"/>
      <c r="AB40" s="50"/>
      <c r="AC40" s="26"/>
      <c r="AD40" s="27" t="s">
        <v>447</v>
      </c>
      <c r="AE40" s="27" t="s">
        <v>447</v>
      </c>
      <c r="AF40" s="25" t="s">
        <v>78</v>
      </c>
      <c r="AG40" s="25" t="str">
        <f>VLOOKUP(B40,[1]Sheet1!$B:$K,10,0)</f>
        <v>是</v>
      </c>
      <c r="AH40" s="25" t="s">
        <v>78</v>
      </c>
      <c r="AI40" s="27" t="s">
        <v>79</v>
      </c>
      <c r="AJ40" s="27" t="str">
        <f>VLOOKUP(B40,[1]Sheet1!$B:$H,7,0)</f>
        <v>是</v>
      </c>
      <c r="AK40" s="27" t="str">
        <f>VLOOKUP(B40,[1]Sheet1!$B:$I,8,0)</f>
        <v>否</v>
      </c>
      <c r="AL40" s="27"/>
      <c r="AM40" s="27" t="str">
        <f>VLOOKUP(B40,[1]Sheet1!$B:$J,9,0)</f>
        <v>否</v>
      </c>
      <c r="AN40" s="27"/>
      <c r="AO40" s="33" t="s">
        <v>97</v>
      </c>
      <c r="AP40" s="33">
        <v>17784027560</v>
      </c>
      <c r="AQ40" s="26" t="s">
        <v>152</v>
      </c>
      <c r="AR40" s="26"/>
    </row>
    <row r="41" s="4" customFormat="1" ht="72" spans="1:44">
      <c r="A41" s="25">
        <v>34</v>
      </c>
      <c r="B41" s="29" t="s">
        <v>449</v>
      </c>
      <c r="C41" s="25" t="s">
        <v>236</v>
      </c>
      <c r="D41" s="25" t="s">
        <v>237</v>
      </c>
      <c r="E41" s="30" t="s">
        <v>450</v>
      </c>
      <c r="F41" s="27" t="s">
        <v>102</v>
      </c>
      <c r="G41" s="27" t="s">
        <v>451</v>
      </c>
      <c r="H41" s="27" t="s">
        <v>452</v>
      </c>
      <c r="I41" s="27" t="s">
        <v>182</v>
      </c>
      <c r="J41" s="27" t="s">
        <v>453</v>
      </c>
      <c r="K41" s="27" t="s">
        <v>432</v>
      </c>
      <c r="L41" s="27" t="s">
        <v>244</v>
      </c>
      <c r="M41" s="39" t="s">
        <v>71</v>
      </c>
      <c r="N41" s="27" t="s">
        <v>246</v>
      </c>
      <c r="O41" s="25" t="s">
        <v>361</v>
      </c>
      <c r="P41" s="27" t="s">
        <v>106</v>
      </c>
      <c r="Q41" s="27" t="s">
        <v>454</v>
      </c>
      <c r="R41" s="27" t="s">
        <v>455</v>
      </c>
      <c r="S41" s="27" t="s">
        <v>112</v>
      </c>
      <c r="T41" s="27" t="s">
        <v>187</v>
      </c>
      <c r="U41" s="44">
        <v>2021</v>
      </c>
      <c r="V41" s="25" t="s">
        <v>79</v>
      </c>
      <c r="W41" s="27">
        <v>2021.1</v>
      </c>
      <c r="X41" s="27">
        <v>2021.12</v>
      </c>
      <c r="Y41" s="29">
        <v>12</v>
      </c>
      <c r="Z41" s="26">
        <v>12</v>
      </c>
      <c r="AA41" s="26"/>
      <c r="AB41" s="50"/>
      <c r="AC41" s="26"/>
      <c r="AD41" s="27" t="s">
        <v>456</v>
      </c>
      <c r="AE41" s="27" t="s">
        <v>456</v>
      </c>
      <c r="AF41" s="25" t="s">
        <v>78</v>
      </c>
      <c r="AG41" s="25" t="str">
        <f>VLOOKUP(B41,[1]Sheet1!$B:$K,10,0)</f>
        <v>是</v>
      </c>
      <c r="AH41" s="25" t="s">
        <v>78</v>
      </c>
      <c r="AI41" s="27" t="s">
        <v>79</v>
      </c>
      <c r="AJ41" s="27" t="str">
        <f>VLOOKUP(B41,[1]Sheet1!$B:$H,7,0)</f>
        <v>是</v>
      </c>
      <c r="AK41" s="27" t="str">
        <f>VLOOKUP(B41,[1]Sheet1!$B:$I,8,0)</f>
        <v>否</v>
      </c>
      <c r="AL41" s="27"/>
      <c r="AM41" s="27" t="str">
        <f>VLOOKUP(B41,[1]Sheet1!$B:$J,9,0)</f>
        <v>否</v>
      </c>
      <c r="AN41" s="27"/>
      <c r="AO41" s="33"/>
      <c r="AP41" s="33"/>
      <c r="AQ41" s="61" t="s">
        <v>152</v>
      </c>
      <c r="AR41" s="26"/>
    </row>
    <row r="42" s="4" customFormat="1" ht="72" spans="1:44">
      <c r="A42" s="25">
        <v>35</v>
      </c>
      <c r="B42" s="29" t="s">
        <v>457</v>
      </c>
      <c r="C42" s="25" t="s">
        <v>236</v>
      </c>
      <c r="D42" s="25" t="s">
        <v>237</v>
      </c>
      <c r="E42" s="30" t="s">
        <v>458</v>
      </c>
      <c r="F42" s="27" t="s">
        <v>102</v>
      </c>
      <c r="G42" s="27" t="s">
        <v>459</v>
      </c>
      <c r="H42" s="27" t="s">
        <v>460</v>
      </c>
      <c r="I42" s="27" t="s">
        <v>461</v>
      </c>
      <c r="J42" s="27" t="s">
        <v>462</v>
      </c>
      <c r="K42" s="27" t="s">
        <v>462</v>
      </c>
      <c r="L42" s="27" t="s">
        <v>70</v>
      </c>
      <c r="M42" s="27" t="s">
        <v>71</v>
      </c>
      <c r="N42" s="27" t="s">
        <v>246</v>
      </c>
      <c r="O42" s="25" t="s">
        <v>257</v>
      </c>
      <c r="P42" s="27" t="s">
        <v>463</v>
      </c>
      <c r="Q42" s="27" t="s">
        <v>110</v>
      </c>
      <c r="R42" s="27" t="s">
        <v>464</v>
      </c>
      <c r="S42" s="27" t="s">
        <v>112</v>
      </c>
      <c r="T42" s="27" t="s">
        <v>148</v>
      </c>
      <c r="U42" s="44">
        <v>2021</v>
      </c>
      <c r="V42" s="25" t="s">
        <v>79</v>
      </c>
      <c r="W42" s="27">
        <v>2021.1</v>
      </c>
      <c r="X42" s="27">
        <v>2021.12</v>
      </c>
      <c r="Y42" s="29">
        <v>14</v>
      </c>
      <c r="Z42" s="26">
        <v>14</v>
      </c>
      <c r="AA42" s="26"/>
      <c r="AB42" s="50"/>
      <c r="AC42" s="26"/>
      <c r="AD42" s="27">
        <v>1532</v>
      </c>
      <c r="AE42" s="27">
        <v>1532</v>
      </c>
      <c r="AF42" s="25" t="s">
        <v>78</v>
      </c>
      <c r="AG42" s="25" t="str">
        <f>VLOOKUP(B42,[1]Sheet1!$B:$K,10,0)</f>
        <v>是</v>
      </c>
      <c r="AH42" s="25" t="s">
        <v>78</v>
      </c>
      <c r="AI42" s="39" t="s">
        <v>79</v>
      </c>
      <c r="AJ42" s="27" t="str">
        <f>VLOOKUP(B42,[1]Sheet1!$B:$H,7,0)</f>
        <v>是</v>
      </c>
      <c r="AK42" s="27" t="str">
        <f>VLOOKUP(B42,[1]Sheet1!$B:$I,8,0)</f>
        <v>否</v>
      </c>
      <c r="AL42" s="27"/>
      <c r="AM42" s="27" t="str">
        <f>VLOOKUP(B42,[1]Sheet1!$B:$J,9,0)</f>
        <v>否</v>
      </c>
      <c r="AN42" s="27"/>
      <c r="AO42" s="33" t="s">
        <v>465</v>
      </c>
      <c r="AP42" s="33">
        <v>13896249256</v>
      </c>
      <c r="AQ42" s="26" t="s">
        <v>152</v>
      </c>
      <c r="AR42" s="26"/>
    </row>
    <row r="43" s="4" customFormat="1" ht="72" spans="1:44">
      <c r="A43" s="25">
        <v>36</v>
      </c>
      <c r="B43" s="29" t="s">
        <v>466</v>
      </c>
      <c r="C43" s="25" t="s">
        <v>236</v>
      </c>
      <c r="D43" s="25" t="s">
        <v>237</v>
      </c>
      <c r="E43" s="28" t="s">
        <v>467</v>
      </c>
      <c r="F43" s="27" t="s">
        <v>102</v>
      </c>
      <c r="G43" s="27" t="s">
        <v>468</v>
      </c>
      <c r="H43" s="27" t="s">
        <v>401</v>
      </c>
      <c r="I43" s="27" t="s">
        <v>402</v>
      </c>
      <c r="J43" s="27" t="s">
        <v>403</v>
      </c>
      <c r="K43" s="27" t="s">
        <v>304</v>
      </c>
      <c r="L43" s="27" t="s">
        <v>106</v>
      </c>
      <c r="M43" s="27" t="s">
        <v>71</v>
      </c>
      <c r="N43" s="27" t="s">
        <v>246</v>
      </c>
      <c r="O43" s="25" t="s">
        <v>307</v>
      </c>
      <c r="P43" s="27" t="s">
        <v>469</v>
      </c>
      <c r="Q43" s="27" t="s">
        <v>133</v>
      </c>
      <c r="R43" s="27" t="s">
        <v>161</v>
      </c>
      <c r="S43" s="27" t="s">
        <v>112</v>
      </c>
      <c r="T43" s="27" t="s">
        <v>232</v>
      </c>
      <c r="U43" s="44">
        <v>2021</v>
      </c>
      <c r="V43" s="25" t="s">
        <v>79</v>
      </c>
      <c r="W43" s="27">
        <v>2021.1</v>
      </c>
      <c r="X43" s="27">
        <v>2021.12</v>
      </c>
      <c r="Y43" s="29">
        <v>18</v>
      </c>
      <c r="Z43" s="26">
        <v>18</v>
      </c>
      <c r="AA43" s="26"/>
      <c r="AB43" s="50"/>
      <c r="AC43" s="26"/>
      <c r="AD43" s="27" t="s">
        <v>470</v>
      </c>
      <c r="AE43" s="27" t="s">
        <v>470</v>
      </c>
      <c r="AF43" s="25" t="s">
        <v>78</v>
      </c>
      <c r="AG43" s="25" t="str">
        <f>VLOOKUP(B43,[1]Sheet1!$B:$K,10,0)</f>
        <v>是</v>
      </c>
      <c r="AH43" s="25" t="s">
        <v>78</v>
      </c>
      <c r="AI43" s="27" t="s">
        <v>79</v>
      </c>
      <c r="AJ43" s="27" t="str">
        <f>VLOOKUP(B43,[1]Sheet1!$B:$H,7,0)</f>
        <v>是</v>
      </c>
      <c r="AK43" s="27" t="str">
        <f>VLOOKUP(B43,[1]Sheet1!$B:$I,8,0)</f>
        <v>否</v>
      </c>
      <c r="AL43" s="27"/>
      <c r="AM43" s="27" t="str">
        <f>VLOOKUP(B43,[1]Sheet1!$B:$J,9,0)</f>
        <v>否</v>
      </c>
      <c r="AN43" s="27"/>
      <c r="AO43" s="27" t="s">
        <v>234</v>
      </c>
      <c r="AP43" s="27">
        <v>17784209763</v>
      </c>
      <c r="AQ43" s="26" t="s">
        <v>152</v>
      </c>
      <c r="AR43" s="26"/>
    </row>
    <row r="44" s="4" customFormat="1" ht="120" spans="1:44">
      <c r="A44" s="25">
        <v>37</v>
      </c>
      <c r="B44" s="29" t="s">
        <v>471</v>
      </c>
      <c r="C44" s="25" t="s">
        <v>236</v>
      </c>
      <c r="D44" s="25" t="s">
        <v>237</v>
      </c>
      <c r="E44" s="30" t="s">
        <v>472</v>
      </c>
      <c r="F44" s="27" t="s">
        <v>102</v>
      </c>
      <c r="G44" s="27" t="s">
        <v>473</v>
      </c>
      <c r="H44" s="27" t="s">
        <v>474</v>
      </c>
      <c r="I44" s="27" t="s">
        <v>475</v>
      </c>
      <c r="J44" s="27" t="s">
        <v>476</v>
      </c>
      <c r="K44" s="27" t="s">
        <v>432</v>
      </c>
      <c r="L44" s="27" t="s">
        <v>70</v>
      </c>
      <c r="M44" s="27" t="s">
        <v>71</v>
      </c>
      <c r="N44" s="27" t="s">
        <v>246</v>
      </c>
      <c r="O44" s="25" t="s">
        <v>361</v>
      </c>
      <c r="P44" s="27" t="s">
        <v>477</v>
      </c>
      <c r="Q44" s="27" t="s">
        <v>110</v>
      </c>
      <c r="R44" s="27" t="s">
        <v>161</v>
      </c>
      <c r="S44" s="27" t="s">
        <v>112</v>
      </c>
      <c r="T44" s="27" t="s">
        <v>162</v>
      </c>
      <c r="U44" s="44">
        <v>2021</v>
      </c>
      <c r="V44" s="25" t="s">
        <v>79</v>
      </c>
      <c r="W44" s="27">
        <v>2021.1</v>
      </c>
      <c r="X44" s="27">
        <v>2021.12</v>
      </c>
      <c r="Y44" s="29">
        <v>12</v>
      </c>
      <c r="Z44" s="26">
        <v>12</v>
      </c>
      <c r="AA44" s="26"/>
      <c r="AB44" s="50"/>
      <c r="AC44" s="26"/>
      <c r="AD44" s="27" t="s">
        <v>477</v>
      </c>
      <c r="AE44" s="27" t="s">
        <v>477</v>
      </c>
      <c r="AF44" s="25" t="s">
        <v>78</v>
      </c>
      <c r="AG44" s="25" t="str">
        <f>VLOOKUP(B44,[1]Sheet1!$B:$K,10,0)</f>
        <v>是</v>
      </c>
      <c r="AH44" s="25" t="s">
        <v>78</v>
      </c>
      <c r="AI44" s="27" t="s">
        <v>79</v>
      </c>
      <c r="AJ44" s="27" t="str">
        <f>VLOOKUP(B44,[1]Sheet1!$B:$H,7,0)</f>
        <v>是</v>
      </c>
      <c r="AK44" s="27" t="str">
        <f>VLOOKUP(B44,[1]Sheet1!$B:$I,8,0)</f>
        <v>否</v>
      </c>
      <c r="AL44" s="27"/>
      <c r="AM44" s="27" t="str">
        <f>VLOOKUP(B44,[1]Sheet1!$B:$J,9,0)</f>
        <v>否</v>
      </c>
      <c r="AN44" s="27"/>
      <c r="AO44" s="33" t="s">
        <v>165</v>
      </c>
      <c r="AP44" s="33" t="s">
        <v>478</v>
      </c>
      <c r="AQ44" s="26" t="s">
        <v>152</v>
      </c>
      <c r="AR44" s="26"/>
    </row>
    <row r="45" s="4" customFormat="1" ht="84" spans="1:44">
      <c r="A45" s="25">
        <v>38</v>
      </c>
      <c r="B45" s="29" t="s">
        <v>479</v>
      </c>
      <c r="C45" s="25" t="s">
        <v>236</v>
      </c>
      <c r="D45" s="25" t="s">
        <v>237</v>
      </c>
      <c r="E45" s="30" t="s">
        <v>480</v>
      </c>
      <c r="F45" s="27" t="s">
        <v>102</v>
      </c>
      <c r="G45" s="27" t="s">
        <v>481</v>
      </c>
      <c r="H45" s="27" t="s">
        <v>240</v>
      </c>
      <c r="I45" s="27" t="s">
        <v>482</v>
      </c>
      <c r="J45" s="27" t="s">
        <v>483</v>
      </c>
      <c r="K45" s="27" t="s">
        <v>432</v>
      </c>
      <c r="L45" s="27" t="s">
        <v>484</v>
      </c>
      <c r="M45" s="27" t="s">
        <v>71</v>
      </c>
      <c r="N45" s="27" t="s">
        <v>246</v>
      </c>
      <c r="O45" s="25" t="s">
        <v>361</v>
      </c>
      <c r="P45" s="27" t="s">
        <v>485</v>
      </c>
      <c r="Q45" s="27" t="s">
        <v>486</v>
      </c>
      <c r="R45" s="27" t="s">
        <v>487</v>
      </c>
      <c r="S45" s="27" t="s">
        <v>112</v>
      </c>
      <c r="T45" s="27" t="s">
        <v>488</v>
      </c>
      <c r="U45" s="44">
        <v>2021</v>
      </c>
      <c r="V45" s="25" t="s">
        <v>79</v>
      </c>
      <c r="W45" s="27">
        <v>2021.1</v>
      </c>
      <c r="X45" s="27">
        <v>2021.12</v>
      </c>
      <c r="Y45" s="29">
        <v>12</v>
      </c>
      <c r="Z45" s="26">
        <v>12</v>
      </c>
      <c r="AA45" s="26"/>
      <c r="AB45" s="50"/>
      <c r="AC45" s="26"/>
      <c r="AD45" s="27" t="s">
        <v>489</v>
      </c>
      <c r="AE45" s="27" t="s">
        <v>490</v>
      </c>
      <c r="AF45" s="25" t="s">
        <v>78</v>
      </c>
      <c r="AG45" s="25" t="str">
        <f>VLOOKUP(B45,[1]Sheet1!$B:$K,10,0)</f>
        <v>是</v>
      </c>
      <c r="AH45" s="25" t="s">
        <v>78</v>
      </c>
      <c r="AI45" s="27" t="s">
        <v>79</v>
      </c>
      <c r="AJ45" s="27" t="str">
        <f>VLOOKUP(B45,[1]Sheet1!$B:$H,7,0)</f>
        <v>是</v>
      </c>
      <c r="AK45" s="27" t="str">
        <f>VLOOKUP(B45,[1]Sheet1!$B:$I,8,0)</f>
        <v>否</v>
      </c>
      <c r="AL45" s="27"/>
      <c r="AM45" s="27" t="str">
        <f>VLOOKUP(B45,[1]Sheet1!$B:$J,9,0)</f>
        <v>否</v>
      </c>
      <c r="AN45" s="27"/>
      <c r="AO45" s="33" t="s">
        <v>491</v>
      </c>
      <c r="AP45" s="33">
        <v>13452682639</v>
      </c>
      <c r="AQ45" s="26" t="s">
        <v>152</v>
      </c>
      <c r="AR45" s="26"/>
    </row>
    <row r="46" s="4" customFormat="1" ht="48" spans="1:44">
      <c r="A46" s="25">
        <v>39</v>
      </c>
      <c r="B46" s="34" t="s">
        <v>492</v>
      </c>
      <c r="C46" s="25" t="s">
        <v>493</v>
      </c>
      <c r="D46" s="25" t="s">
        <v>137</v>
      </c>
      <c r="E46" s="35" t="s">
        <v>494</v>
      </c>
      <c r="F46" s="27" t="s">
        <v>102</v>
      </c>
      <c r="G46" s="36" t="s">
        <v>495</v>
      </c>
      <c r="H46" s="35" t="s">
        <v>496</v>
      </c>
      <c r="I46" s="35" t="s">
        <v>497</v>
      </c>
      <c r="J46" s="27" t="s">
        <v>498</v>
      </c>
      <c r="K46" s="36" t="s">
        <v>499</v>
      </c>
      <c r="L46" s="27" t="s">
        <v>500</v>
      </c>
      <c r="M46" s="27" t="s">
        <v>501</v>
      </c>
      <c r="N46" s="27" t="s">
        <v>502</v>
      </c>
      <c r="O46" s="27" t="s">
        <v>503</v>
      </c>
      <c r="P46" s="27" t="s">
        <v>504</v>
      </c>
      <c r="Q46" s="27" t="s">
        <v>505</v>
      </c>
      <c r="R46" s="27" t="s">
        <v>506</v>
      </c>
      <c r="S46" s="30" t="s">
        <v>507</v>
      </c>
      <c r="T46" s="30" t="s">
        <v>507</v>
      </c>
      <c r="U46" s="27">
        <v>2021</v>
      </c>
      <c r="V46" s="25" t="s">
        <v>79</v>
      </c>
      <c r="W46" s="27">
        <v>2021.1</v>
      </c>
      <c r="X46" s="27">
        <v>2021.11</v>
      </c>
      <c r="Y46" s="29">
        <v>1439</v>
      </c>
      <c r="Z46" s="26">
        <v>1439</v>
      </c>
      <c r="AA46" s="26"/>
      <c r="AB46" s="50"/>
      <c r="AC46" s="26"/>
      <c r="AD46" s="36" t="s">
        <v>508</v>
      </c>
      <c r="AE46" s="36" t="s">
        <v>508</v>
      </c>
      <c r="AF46" s="25" t="s">
        <v>78</v>
      </c>
      <c r="AG46" s="25" t="str">
        <f>VLOOKUP(B46,[1]Sheet1!$B:$K,10,0)</f>
        <v>否</v>
      </c>
      <c r="AH46" s="25" t="s">
        <v>78</v>
      </c>
      <c r="AI46" s="27" t="s">
        <v>79</v>
      </c>
      <c r="AJ46" s="27" t="str">
        <f>VLOOKUP(B46,[1]Sheet1!$B:$H,7,0)</f>
        <v>是</v>
      </c>
      <c r="AK46" s="27" t="str">
        <f>VLOOKUP(B46,[1]Sheet1!$B:$I,8,0)</f>
        <v>否</v>
      </c>
      <c r="AL46" s="27"/>
      <c r="AM46" s="27" t="str">
        <f>VLOOKUP(B46,[1]Sheet1!$B:$J,9,0)</f>
        <v>否</v>
      </c>
      <c r="AN46" s="27"/>
      <c r="AO46" s="27" t="s">
        <v>509</v>
      </c>
      <c r="AP46" s="27">
        <v>59222374</v>
      </c>
      <c r="AQ46" s="27" t="s">
        <v>510</v>
      </c>
      <c r="AR46" s="26"/>
    </row>
    <row r="47" s="4" customFormat="1" ht="84" spans="1:44">
      <c r="A47" s="25">
        <v>40</v>
      </c>
      <c r="B47" s="34" t="s">
        <v>511</v>
      </c>
      <c r="C47" s="25" t="s">
        <v>136</v>
      </c>
      <c r="D47" s="25" t="s">
        <v>137</v>
      </c>
      <c r="E47" s="35" t="s">
        <v>512</v>
      </c>
      <c r="F47" s="27" t="s">
        <v>102</v>
      </c>
      <c r="G47" s="36" t="s">
        <v>513</v>
      </c>
      <c r="H47" s="35" t="s">
        <v>514</v>
      </c>
      <c r="I47" s="35" t="s">
        <v>515</v>
      </c>
      <c r="J47" s="27" t="s">
        <v>516</v>
      </c>
      <c r="K47" s="36" t="s">
        <v>517</v>
      </c>
      <c r="L47" s="27" t="s">
        <v>106</v>
      </c>
      <c r="M47" s="27" t="s">
        <v>71</v>
      </c>
      <c r="N47" s="27" t="s">
        <v>518</v>
      </c>
      <c r="O47" s="27" t="s">
        <v>519</v>
      </c>
      <c r="P47" s="27" t="s">
        <v>520</v>
      </c>
      <c r="Q47" s="27" t="s">
        <v>521</v>
      </c>
      <c r="R47" s="27" t="s">
        <v>161</v>
      </c>
      <c r="S47" s="30" t="s">
        <v>507</v>
      </c>
      <c r="T47" s="27" t="s">
        <v>414</v>
      </c>
      <c r="U47" s="27">
        <v>2021</v>
      </c>
      <c r="V47" s="25" t="s">
        <v>79</v>
      </c>
      <c r="W47" s="27">
        <v>2021.4</v>
      </c>
      <c r="X47" s="27">
        <v>2021.7</v>
      </c>
      <c r="Y47" s="29">
        <v>170</v>
      </c>
      <c r="Z47" s="26">
        <v>170</v>
      </c>
      <c r="AA47" s="26"/>
      <c r="AB47" s="50"/>
      <c r="AC47" s="26"/>
      <c r="AD47" s="36" t="s">
        <v>522</v>
      </c>
      <c r="AE47" s="36" t="s">
        <v>522</v>
      </c>
      <c r="AF47" s="25" t="s">
        <v>78</v>
      </c>
      <c r="AG47" s="25" t="str">
        <f>VLOOKUP(B47,[1]Sheet1!$B:$K,10,0)</f>
        <v>是</v>
      </c>
      <c r="AH47" s="25" t="s">
        <v>78</v>
      </c>
      <c r="AI47" s="27" t="s">
        <v>79</v>
      </c>
      <c r="AJ47" s="27" t="str">
        <f>VLOOKUP(B47,[1]Sheet1!$B:$H,7,0)</f>
        <v>是</v>
      </c>
      <c r="AK47" s="27" t="str">
        <f>VLOOKUP(B47,[1]Sheet1!$B:$I,8,0)</f>
        <v>否</v>
      </c>
      <c r="AL47" s="27"/>
      <c r="AM47" s="27" t="str">
        <f>VLOOKUP(B47,[1]Sheet1!$B:$J,9,0)</f>
        <v>否</v>
      </c>
      <c r="AN47" s="27"/>
      <c r="AO47" s="27" t="s">
        <v>416</v>
      </c>
      <c r="AP47" s="27">
        <v>13983519928</v>
      </c>
      <c r="AQ47" s="27" t="s">
        <v>523</v>
      </c>
      <c r="AR47" s="26"/>
    </row>
    <row r="48" s="4" customFormat="1" ht="84" spans="1:44">
      <c r="A48" s="25">
        <v>41</v>
      </c>
      <c r="B48" s="34" t="s">
        <v>524</v>
      </c>
      <c r="C48" s="25" t="s">
        <v>136</v>
      </c>
      <c r="D48" s="25" t="s">
        <v>137</v>
      </c>
      <c r="E48" s="35" t="s">
        <v>525</v>
      </c>
      <c r="F48" s="27" t="s">
        <v>102</v>
      </c>
      <c r="G48" s="36" t="s">
        <v>526</v>
      </c>
      <c r="H48" s="35" t="s">
        <v>527</v>
      </c>
      <c r="I48" s="35" t="s">
        <v>528</v>
      </c>
      <c r="J48" s="27" t="s">
        <v>529</v>
      </c>
      <c r="K48" s="36" t="s">
        <v>530</v>
      </c>
      <c r="L48" s="27" t="s">
        <v>106</v>
      </c>
      <c r="M48" s="27" t="s">
        <v>71</v>
      </c>
      <c r="N48" s="27" t="s">
        <v>531</v>
      </c>
      <c r="O48" s="27" t="s">
        <v>529</v>
      </c>
      <c r="P48" s="27" t="s">
        <v>532</v>
      </c>
      <c r="Q48" s="27" t="s">
        <v>533</v>
      </c>
      <c r="R48" s="27" t="s">
        <v>161</v>
      </c>
      <c r="S48" s="30" t="s">
        <v>507</v>
      </c>
      <c r="T48" s="27" t="s">
        <v>364</v>
      </c>
      <c r="U48" s="27">
        <v>2021</v>
      </c>
      <c r="V48" s="25" t="s">
        <v>79</v>
      </c>
      <c r="W48" s="27">
        <v>2021.6</v>
      </c>
      <c r="X48" s="27">
        <v>2021.9</v>
      </c>
      <c r="Y48" s="29">
        <v>75</v>
      </c>
      <c r="Z48" s="26">
        <v>69.01</v>
      </c>
      <c r="AA48" s="26"/>
      <c r="AB48" s="50"/>
      <c r="AC48" s="26">
        <v>5.98999999999999</v>
      </c>
      <c r="AD48" s="36" t="s">
        <v>534</v>
      </c>
      <c r="AE48" s="36" t="s">
        <v>534</v>
      </c>
      <c r="AF48" s="25" t="s">
        <v>78</v>
      </c>
      <c r="AG48" s="25" t="str">
        <f>VLOOKUP(B48,[1]Sheet1!$B:$K,10,0)</f>
        <v>是</v>
      </c>
      <c r="AH48" s="25" t="s">
        <v>78</v>
      </c>
      <c r="AI48" s="27" t="s">
        <v>79</v>
      </c>
      <c r="AJ48" s="27" t="str">
        <f>VLOOKUP(B48,[1]Sheet1!$B:$H,7,0)</f>
        <v>是</v>
      </c>
      <c r="AK48" s="27" t="str">
        <f>VLOOKUP(B48,[1]Sheet1!$B:$I,8,0)</f>
        <v>否</v>
      </c>
      <c r="AL48" s="27"/>
      <c r="AM48" s="27" t="str">
        <f>VLOOKUP(B48,[1]Sheet1!$B:$J,9,0)</f>
        <v>否</v>
      </c>
      <c r="AN48" s="27"/>
      <c r="AO48" s="27" t="s">
        <v>366</v>
      </c>
      <c r="AP48" s="27">
        <v>59500000</v>
      </c>
      <c r="AQ48" s="27" t="s">
        <v>523</v>
      </c>
      <c r="AR48" s="26"/>
    </row>
    <row r="49" s="4" customFormat="1" ht="144" spans="1:44">
      <c r="A49" s="25">
        <v>42</v>
      </c>
      <c r="B49" s="34" t="s">
        <v>535</v>
      </c>
      <c r="C49" s="25" t="s">
        <v>536</v>
      </c>
      <c r="D49" s="25" t="s">
        <v>137</v>
      </c>
      <c r="E49" s="35" t="s">
        <v>537</v>
      </c>
      <c r="F49" s="27" t="s">
        <v>102</v>
      </c>
      <c r="G49" s="36" t="s">
        <v>538</v>
      </c>
      <c r="H49" s="35" t="s">
        <v>539</v>
      </c>
      <c r="I49" s="35" t="s">
        <v>540</v>
      </c>
      <c r="J49" s="27" t="s">
        <v>541</v>
      </c>
      <c r="K49" s="36" t="s">
        <v>537</v>
      </c>
      <c r="L49" s="27" t="s">
        <v>305</v>
      </c>
      <c r="M49" s="27" t="s">
        <v>71</v>
      </c>
      <c r="N49" s="27" t="s">
        <v>542</v>
      </c>
      <c r="O49" s="27" t="s">
        <v>543</v>
      </c>
      <c r="P49" s="27" t="s">
        <v>544</v>
      </c>
      <c r="Q49" s="27" t="s">
        <v>533</v>
      </c>
      <c r="R49" s="27" t="s">
        <v>506</v>
      </c>
      <c r="S49" s="30" t="s">
        <v>507</v>
      </c>
      <c r="T49" s="27" t="s">
        <v>96</v>
      </c>
      <c r="U49" s="27">
        <v>2021</v>
      </c>
      <c r="V49" s="25" t="s">
        <v>79</v>
      </c>
      <c r="W49" s="27">
        <v>2021.6</v>
      </c>
      <c r="X49" s="27">
        <v>2021.12</v>
      </c>
      <c r="Y49" s="29">
        <v>960</v>
      </c>
      <c r="Z49" s="26"/>
      <c r="AA49" s="26">
        <v>884</v>
      </c>
      <c r="AB49" s="50"/>
      <c r="AC49" s="26">
        <v>76</v>
      </c>
      <c r="AD49" s="36" t="s">
        <v>544</v>
      </c>
      <c r="AE49" s="36" t="s">
        <v>544</v>
      </c>
      <c r="AF49" s="25" t="s">
        <v>78</v>
      </c>
      <c r="AG49" s="25" t="str">
        <f>VLOOKUP(B49,[1]Sheet1!$B:$K,10,0)</f>
        <v>否</v>
      </c>
      <c r="AH49" s="25" t="s">
        <v>78</v>
      </c>
      <c r="AI49" s="27" t="s">
        <v>79</v>
      </c>
      <c r="AJ49" s="27" t="str">
        <f>VLOOKUP(B49,[1]Sheet1!$B:$H,7,0)</f>
        <v>是</v>
      </c>
      <c r="AK49" s="27" t="str">
        <f>VLOOKUP(B49,[1]Sheet1!$B:$I,8,0)</f>
        <v>否</v>
      </c>
      <c r="AL49" s="27"/>
      <c r="AM49" s="27" t="str">
        <f>VLOOKUP(B49,[1]Sheet1!$B:$J,9,0)</f>
        <v>否</v>
      </c>
      <c r="AN49" s="27"/>
      <c r="AO49" s="27" t="s">
        <v>97</v>
      </c>
      <c r="AP49" s="27">
        <v>17784027560</v>
      </c>
      <c r="AQ49" s="27" t="s">
        <v>545</v>
      </c>
      <c r="AR49" s="26"/>
    </row>
    <row r="50" s="4" customFormat="1" ht="72" customHeight="1" spans="1:44">
      <c r="A50" s="25">
        <v>43</v>
      </c>
      <c r="B50" s="34" t="s">
        <v>546</v>
      </c>
      <c r="C50" s="25" t="s">
        <v>536</v>
      </c>
      <c r="D50" s="25" t="s">
        <v>137</v>
      </c>
      <c r="E50" s="36" t="s">
        <v>547</v>
      </c>
      <c r="F50" s="37" t="s">
        <v>102</v>
      </c>
      <c r="G50" s="36" t="s">
        <v>548</v>
      </c>
      <c r="H50" s="36" t="s">
        <v>549</v>
      </c>
      <c r="I50" s="36" t="s">
        <v>550</v>
      </c>
      <c r="J50" s="37" t="s">
        <v>551</v>
      </c>
      <c r="K50" s="37" t="s">
        <v>552</v>
      </c>
      <c r="L50" s="27" t="s">
        <v>305</v>
      </c>
      <c r="M50" s="27" t="s">
        <v>71</v>
      </c>
      <c r="N50" s="27" t="s">
        <v>553</v>
      </c>
      <c r="O50" s="27" t="s">
        <v>554</v>
      </c>
      <c r="P50" s="36" t="s">
        <v>555</v>
      </c>
      <c r="Q50" s="27" t="s">
        <v>533</v>
      </c>
      <c r="R50" s="27" t="s">
        <v>506</v>
      </c>
      <c r="S50" s="30" t="s">
        <v>507</v>
      </c>
      <c r="T50" s="37" t="s">
        <v>96</v>
      </c>
      <c r="U50" s="27" t="s">
        <v>556</v>
      </c>
      <c r="V50" s="27" t="s">
        <v>79</v>
      </c>
      <c r="W50" s="36">
        <v>2021.8</v>
      </c>
      <c r="X50" s="36">
        <v>2022.2</v>
      </c>
      <c r="Y50" s="51">
        <v>550</v>
      </c>
      <c r="Z50" s="26">
        <v>466</v>
      </c>
      <c r="AA50" s="26"/>
      <c r="AB50" s="50"/>
      <c r="AC50" s="26">
        <v>84</v>
      </c>
      <c r="AD50" s="36" t="s">
        <v>555</v>
      </c>
      <c r="AE50" s="36" t="s">
        <v>555</v>
      </c>
      <c r="AF50" s="25" t="s">
        <v>79</v>
      </c>
      <c r="AG50" s="25" t="str">
        <f>VLOOKUP(B50,[1]Sheet1!$B:$K,10,0)</f>
        <v>是</v>
      </c>
      <c r="AH50" s="25" t="s">
        <v>78</v>
      </c>
      <c r="AI50" s="27" t="s">
        <v>79</v>
      </c>
      <c r="AJ50" s="27" t="str">
        <f>VLOOKUP(B50,[1]Sheet1!$B:$H,7,0)</f>
        <v>是</v>
      </c>
      <c r="AK50" s="27" t="str">
        <f>VLOOKUP(B50,[1]Sheet1!$B:$I,8,0)</f>
        <v>否</v>
      </c>
      <c r="AL50" s="37"/>
      <c r="AM50" s="27" t="str">
        <f>VLOOKUP(B50,[1]Sheet1!$B:$J,9,0)</f>
        <v>否</v>
      </c>
      <c r="AN50" s="56"/>
      <c r="AO50" s="37" t="s">
        <v>557</v>
      </c>
      <c r="AP50" s="37">
        <v>18183150979</v>
      </c>
      <c r="AQ50" s="27" t="s">
        <v>558</v>
      </c>
      <c r="AR50" s="26"/>
    </row>
    <row r="51" s="4" customFormat="1" ht="240" spans="1:44">
      <c r="A51" s="25">
        <v>44</v>
      </c>
      <c r="B51" s="29" t="s">
        <v>559</v>
      </c>
      <c r="C51" s="25" t="s">
        <v>62</v>
      </c>
      <c r="D51" s="25" t="s">
        <v>560</v>
      </c>
      <c r="E51" s="27" t="s">
        <v>561</v>
      </c>
      <c r="F51" s="27" t="s">
        <v>65</v>
      </c>
      <c r="G51" s="27" t="s">
        <v>562</v>
      </c>
      <c r="H51" s="27" t="s">
        <v>563</v>
      </c>
      <c r="I51" s="27" t="s">
        <v>564</v>
      </c>
      <c r="J51" s="27" t="s">
        <v>563</v>
      </c>
      <c r="K51" s="27" t="s">
        <v>561</v>
      </c>
      <c r="L51" s="27" t="s">
        <v>484</v>
      </c>
      <c r="M51" s="27" t="s">
        <v>71</v>
      </c>
      <c r="N51" s="27" t="s">
        <v>565</v>
      </c>
      <c r="O51" s="27" t="s">
        <v>563</v>
      </c>
      <c r="P51" s="27" t="s">
        <v>566</v>
      </c>
      <c r="Q51" s="27" t="s">
        <v>567</v>
      </c>
      <c r="R51" s="27" t="s">
        <v>568</v>
      </c>
      <c r="S51" s="30" t="s">
        <v>569</v>
      </c>
      <c r="T51" s="27" t="s">
        <v>570</v>
      </c>
      <c r="U51" s="27">
        <v>2021</v>
      </c>
      <c r="V51" s="25" t="s">
        <v>78</v>
      </c>
      <c r="W51" s="27">
        <v>2021.1</v>
      </c>
      <c r="X51" s="27">
        <v>2022.6</v>
      </c>
      <c r="Y51" s="52">
        <v>1659</v>
      </c>
      <c r="Z51" s="49"/>
      <c r="AA51" s="49"/>
      <c r="AB51" s="53">
        <v>400</v>
      </c>
      <c r="AC51" s="49">
        <v>1259</v>
      </c>
      <c r="AD51" s="27" t="s">
        <v>566</v>
      </c>
      <c r="AE51" s="27" t="s">
        <v>566</v>
      </c>
      <c r="AF51" s="25" t="s">
        <v>78</v>
      </c>
      <c r="AG51" s="25" t="s">
        <v>78</v>
      </c>
      <c r="AH51" s="25" t="s">
        <v>78</v>
      </c>
      <c r="AI51" s="27" t="s">
        <v>79</v>
      </c>
      <c r="AJ51" s="27" t="s">
        <v>78</v>
      </c>
      <c r="AK51" s="27" t="s">
        <v>78</v>
      </c>
      <c r="AL51" s="27"/>
      <c r="AM51" s="27" t="s">
        <v>78</v>
      </c>
      <c r="AN51" s="27"/>
      <c r="AO51" s="27" t="s">
        <v>571</v>
      </c>
      <c r="AP51" s="27">
        <v>18996588099</v>
      </c>
      <c r="AQ51" s="62" t="s">
        <v>572</v>
      </c>
      <c r="AR51" s="26" t="s">
        <v>573</v>
      </c>
    </row>
    <row r="52" s="4" customFormat="1" ht="132" spans="1:44">
      <c r="A52" s="25">
        <v>45</v>
      </c>
      <c r="B52" s="29" t="s">
        <v>574</v>
      </c>
      <c r="C52" s="25" t="s">
        <v>99</v>
      </c>
      <c r="D52" s="25" t="s">
        <v>100</v>
      </c>
      <c r="E52" s="27" t="s">
        <v>575</v>
      </c>
      <c r="F52" s="27" t="s">
        <v>102</v>
      </c>
      <c r="G52" s="27" t="s">
        <v>576</v>
      </c>
      <c r="H52" s="27" t="s">
        <v>577</v>
      </c>
      <c r="I52" s="27" t="s">
        <v>578</v>
      </c>
      <c r="J52" s="27" t="s">
        <v>577</v>
      </c>
      <c r="K52" s="27" t="s">
        <v>579</v>
      </c>
      <c r="L52" s="27" t="s">
        <v>580</v>
      </c>
      <c r="M52" s="27" t="s">
        <v>581</v>
      </c>
      <c r="N52" s="27" t="s">
        <v>575</v>
      </c>
      <c r="O52" s="27" t="s">
        <v>582</v>
      </c>
      <c r="P52" s="27" t="s">
        <v>583</v>
      </c>
      <c r="Q52" s="27" t="s">
        <v>584</v>
      </c>
      <c r="R52" s="27" t="s">
        <v>585</v>
      </c>
      <c r="S52" s="30" t="s">
        <v>569</v>
      </c>
      <c r="T52" s="27" t="s">
        <v>569</v>
      </c>
      <c r="U52" s="27">
        <v>2021</v>
      </c>
      <c r="V52" s="25" t="s">
        <v>79</v>
      </c>
      <c r="W52" s="27">
        <v>2021.09</v>
      </c>
      <c r="X52" s="27">
        <v>2021.12</v>
      </c>
      <c r="Y52" s="29">
        <v>1000</v>
      </c>
      <c r="Z52" s="26">
        <v>724.955929</v>
      </c>
      <c r="AA52" s="26"/>
      <c r="AB52" s="50"/>
      <c r="AC52" s="26">
        <v>275.044071</v>
      </c>
      <c r="AD52" s="27" t="s">
        <v>579</v>
      </c>
      <c r="AE52" s="27" t="s">
        <v>579</v>
      </c>
      <c r="AF52" s="25" t="s">
        <v>78</v>
      </c>
      <c r="AG52" s="25" t="str">
        <f>VLOOKUP(B52,[1]Sheet1!$B:$K,10,0)</f>
        <v>是</v>
      </c>
      <c r="AH52" s="25" t="s">
        <v>78</v>
      </c>
      <c r="AI52" s="27" t="s">
        <v>79</v>
      </c>
      <c r="AJ52" s="27" t="str">
        <f>VLOOKUP(B52,[1]Sheet1!$B:$H,7,0)</f>
        <v>是</v>
      </c>
      <c r="AK52" s="27" t="str">
        <f>VLOOKUP(B52,[1]Sheet1!$B:$I,8,0)</f>
        <v>否</v>
      </c>
      <c r="AL52" s="27"/>
      <c r="AM52" s="27" t="str">
        <f>VLOOKUP(B52,[1]Sheet1!$B:$J,9,0)</f>
        <v>否</v>
      </c>
      <c r="AN52" s="27"/>
      <c r="AO52" s="27" t="s">
        <v>586</v>
      </c>
      <c r="AP52" s="27">
        <v>17783512999</v>
      </c>
      <c r="AQ52" s="27" t="s">
        <v>510</v>
      </c>
      <c r="AR52" s="26" t="s">
        <v>587</v>
      </c>
    </row>
    <row r="53" s="4" customFormat="1" ht="72" spans="1:44">
      <c r="A53" s="25">
        <v>46</v>
      </c>
      <c r="B53" s="29" t="s">
        <v>588</v>
      </c>
      <c r="C53" s="25" t="s">
        <v>589</v>
      </c>
      <c r="D53" s="25" t="s">
        <v>589</v>
      </c>
      <c r="E53" s="30" t="s">
        <v>590</v>
      </c>
      <c r="F53" s="27" t="s">
        <v>102</v>
      </c>
      <c r="G53" s="27" t="s">
        <v>591</v>
      </c>
      <c r="H53" s="27" t="s">
        <v>592</v>
      </c>
      <c r="I53" s="27" t="s">
        <v>593</v>
      </c>
      <c r="J53" s="30" t="s">
        <v>590</v>
      </c>
      <c r="K53" s="30" t="s">
        <v>590</v>
      </c>
      <c r="L53" s="27" t="s">
        <v>594</v>
      </c>
      <c r="M53" s="27" t="s">
        <v>71</v>
      </c>
      <c r="N53" s="27" t="s">
        <v>595</v>
      </c>
      <c r="O53" s="27" t="s">
        <v>596</v>
      </c>
      <c r="P53" s="27" t="s">
        <v>597</v>
      </c>
      <c r="Q53" s="27" t="s">
        <v>505</v>
      </c>
      <c r="R53" s="27" t="s">
        <v>506</v>
      </c>
      <c r="S53" s="30" t="s">
        <v>598</v>
      </c>
      <c r="T53" s="27" t="s">
        <v>598</v>
      </c>
      <c r="U53" s="27">
        <v>2021</v>
      </c>
      <c r="V53" s="25" t="s">
        <v>79</v>
      </c>
      <c r="W53" s="27">
        <v>2021.1</v>
      </c>
      <c r="X53" s="27">
        <v>2021.11</v>
      </c>
      <c r="Y53" s="29">
        <v>30</v>
      </c>
      <c r="Z53" s="26">
        <v>30</v>
      </c>
      <c r="AA53" s="26"/>
      <c r="AB53" s="50"/>
      <c r="AC53" s="26"/>
      <c r="AD53" s="27" t="s">
        <v>592</v>
      </c>
      <c r="AE53" s="27" t="s">
        <v>592</v>
      </c>
      <c r="AF53" s="25" t="s">
        <v>78</v>
      </c>
      <c r="AG53" s="25" t="str">
        <f>VLOOKUP(B53,[1]Sheet1!$B:$K,10,0)</f>
        <v>是</v>
      </c>
      <c r="AH53" s="25" t="s">
        <v>78</v>
      </c>
      <c r="AI53" s="27" t="s">
        <v>79</v>
      </c>
      <c r="AJ53" s="27" t="str">
        <f>VLOOKUP(B53,[1]Sheet1!$B:$H,7,0)</f>
        <v>是</v>
      </c>
      <c r="AK53" s="27" t="str">
        <f>VLOOKUP(B53,[1]Sheet1!$B:$I,8,0)</f>
        <v>否</v>
      </c>
      <c r="AL53" s="27"/>
      <c r="AM53" s="27" t="str">
        <f>VLOOKUP(B53,[1]Sheet1!$B:$J,9,0)</f>
        <v>否</v>
      </c>
      <c r="AN53" s="27"/>
      <c r="AO53" s="27" t="s">
        <v>599</v>
      </c>
      <c r="AP53" s="27">
        <v>13668449855</v>
      </c>
      <c r="AQ53" s="27" t="s">
        <v>510</v>
      </c>
      <c r="AR53" s="26"/>
    </row>
    <row r="54" s="4" customFormat="1" ht="48" spans="1:44">
      <c r="A54" s="25">
        <v>47</v>
      </c>
      <c r="B54" s="29" t="s">
        <v>600</v>
      </c>
      <c r="C54" s="25" t="s">
        <v>136</v>
      </c>
      <c r="D54" s="25" t="s">
        <v>601</v>
      </c>
      <c r="E54" s="25" t="s">
        <v>602</v>
      </c>
      <c r="F54" s="27" t="s">
        <v>102</v>
      </c>
      <c r="G54" s="27" t="s">
        <v>603</v>
      </c>
      <c r="H54" s="27" t="s">
        <v>604</v>
      </c>
      <c r="I54" s="27" t="s">
        <v>605</v>
      </c>
      <c r="J54" s="27" t="s">
        <v>606</v>
      </c>
      <c r="K54" s="27" t="s">
        <v>607</v>
      </c>
      <c r="L54" s="27" t="s">
        <v>106</v>
      </c>
      <c r="M54" s="27" t="s">
        <v>71</v>
      </c>
      <c r="N54" s="27" t="s">
        <v>608</v>
      </c>
      <c r="O54" s="27" t="s">
        <v>609</v>
      </c>
      <c r="P54" s="27" t="s">
        <v>610</v>
      </c>
      <c r="Q54" s="27" t="s">
        <v>611</v>
      </c>
      <c r="R54" s="27" t="s">
        <v>161</v>
      </c>
      <c r="S54" s="30" t="s">
        <v>598</v>
      </c>
      <c r="T54" s="45" t="s">
        <v>598</v>
      </c>
      <c r="U54" s="27">
        <v>2021</v>
      </c>
      <c r="V54" s="25" t="s">
        <v>79</v>
      </c>
      <c r="W54" s="27">
        <v>2021.1</v>
      </c>
      <c r="X54" s="27">
        <v>2021.12</v>
      </c>
      <c r="Y54" s="29">
        <v>45</v>
      </c>
      <c r="Z54" s="26">
        <v>45</v>
      </c>
      <c r="AA54" s="26"/>
      <c r="AB54" s="50"/>
      <c r="AC54" s="26"/>
      <c r="AD54" s="27" t="s">
        <v>612</v>
      </c>
      <c r="AE54" s="27" t="s">
        <v>612</v>
      </c>
      <c r="AF54" s="25" t="s">
        <v>78</v>
      </c>
      <c r="AG54" s="25" t="str">
        <f>VLOOKUP(B54,[1]Sheet1!$B:$K,10,0)</f>
        <v>否</v>
      </c>
      <c r="AH54" s="25" t="s">
        <v>78</v>
      </c>
      <c r="AI54" s="27" t="s">
        <v>79</v>
      </c>
      <c r="AJ54" s="27" t="str">
        <f>VLOOKUP(B54,[1]Sheet1!$B:$H,7,0)</f>
        <v>是</v>
      </c>
      <c r="AK54" s="27" t="str">
        <f>VLOOKUP(B54,[1]Sheet1!$B:$I,8,0)</f>
        <v>否</v>
      </c>
      <c r="AL54" s="27"/>
      <c r="AM54" s="27" t="str">
        <f>VLOOKUP(B54,[1]Sheet1!$B:$J,9,0)</f>
        <v>否</v>
      </c>
      <c r="AN54" s="27"/>
      <c r="AO54" s="27" t="s">
        <v>599</v>
      </c>
      <c r="AP54" s="27">
        <v>13668449855</v>
      </c>
      <c r="AQ54" s="26" t="s">
        <v>152</v>
      </c>
      <c r="AR54" s="26"/>
    </row>
    <row r="55" s="4" customFormat="1" ht="60" spans="1:44">
      <c r="A55" s="25">
        <v>48</v>
      </c>
      <c r="B55" s="29" t="s">
        <v>613</v>
      </c>
      <c r="C55" s="25" t="s">
        <v>614</v>
      </c>
      <c r="D55" s="25" t="s">
        <v>615</v>
      </c>
      <c r="E55" s="27" t="s">
        <v>616</v>
      </c>
      <c r="F55" s="27" t="s">
        <v>102</v>
      </c>
      <c r="G55" s="27" t="s">
        <v>495</v>
      </c>
      <c r="H55" s="27" t="s">
        <v>617</v>
      </c>
      <c r="I55" s="27" t="s">
        <v>618</v>
      </c>
      <c r="J55" s="27" t="s">
        <v>618</v>
      </c>
      <c r="K55" s="27" t="s">
        <v>617</v>
      </c>
      <c r="L55" s="27" t="s">
        <v>619</v>
      </c>
      <c r="M55" s="27" t="s">
        <v>620</v>
      </c>
      <c r="N55" s="27" t="s">
        <v>621</v>
      </c>
      <c r="O55" s="27" t="s">
        <v>622</v>
      </c>
      <c r="P55" s="27" t="s">
        <v>623</v>
      </c>
      <c r="Q55" s="27" t="s">
        <v>505</v>
      </c>
      <c r="R55" s="27" t="s">
        <v>506</v>
      </c>
      <c r="S55" s="27" t="s">
        <v>624</v>
      </c>
      <c r="T55" s="27" t="s">
        <v>624</v>
      </c>
      <c r="U55" s="27">
        <v>2021</v>
      </c>
      <c r="V55" s="25" t="s">
        <v>78</v>
      </c>
      <c r="W55" s="27">
        <v>2021.1</v>
      </c>
      <c r="X55" s="27">
        <v>2021.12</v>
      </c>
      <c r="Y55" s="52">
        <v>300</v>
      </c>
      <c r="Z55" s="49"/>
      <c r="AA55" s="49"/>
      <c r="AB55" s="50"/>
      <c r="AC55" s="49">
        <v>300</v>
      </c>
      <c r="AD55" s="27" t="s">
        <v>625</v>
      </c>
      <c r="AE55" s="27" t="s">
        <v>625</v>
      </c>
      <c r="AF55" s="25" t="s">
        <v>78</v>
      </c>
      <c r="AG55" s="25" t="s">
        <v>78</v>
      </c>
      <c r="AH55" s="25" t="s">
        <v>78</v>
      </c>
      <c r="AI55" s="27" t="s">
        <v>79</v>
      </c>
      <c r="AJ55" s="27" t="s">
        <v>78</v>
      </c>
      <c r="AK55" s="27" t="s">
        <v>78</v>
      </c>
      <c r="AL55" s="27"/>
      <c r="AM55" s="27" t="s">
        <v>78</v>
      </c>
      <c r="AN55" s="27"/>
      <c r="AO55" s="27" t="s">
        <v>626</v>
      </c>
      <c r="AP55" s="27">
        <v>15023604582</v>
      </c>
      <c r="AQ55" s="27"/>
      <c r="AR55" s="26" t="s">
        <v>81</v>
      </c>
    </row>
    <row r="56" s="4" customFormat="1" ht="36" spans="1:44">
      <c r="A56" s="25">
        <v>49</v>
      </c>
      <c r="B56" s="26" t="s">
        <v>627</v>
      </c>
      <c r="C56" s="25" t="s">
        <v>614</v>
      </c>
      <c r="D56" s="25" t="s">
        <v>628</v>
      </c>
      <c r="E56" s="25" t="s">
        <v>629</v>
      </c>
      <c r="F56" s="33" t="s">
        <v>102</v>
      </c>
      <c r="G56" s="25" t="s">
        <v>630</v>
      </c>
      <c r="H56" s="25" t="s">
        <v>631</v>
      </c>
      <c r="I56" s="25" t="s">
        <v>632</v>
      </c>
      <c r="J56" s="25" t="s">
        <v>633</v>
      </c>
      <c r="K56" s="25" t="s">
        <v>634</v>
      </c>
      <c r="L56" s="25" t="s">
        <v>635</v>
      </c>
      <c r="M56" s="25" t="s">
        <v>635</v>
      </c>
      <c r="N56" s="25" t="s">
        <v>636</v>
      </c>
      <c r="O56" s="25" t="s">
        <v>637</v>
      </c>
      <c r="P56" s="25" t="s">
        <v>638</v>
      </c>
      <c r="Q56" s="25" t="s">
        <v>639</v>
      </c>
      <c r="R56" s="25" t="s">
        <v>437</v>
      </c>
      <c r="S56" s="25" t="s">
        <v>624</v>
      </c>
      <c r="T56" s="25" t="s">
        <v>624</v>
      </c>
      <c r="U56" s="27">
        <v>2021</v>
      </c>
      <c r="V56" s="25" t="s">
        <v>78</v>
      </c>
      <c r="W56" s="27">
        <v>2021.1</v>
      </c>
      <c r="X56" s="27">
        <v>2021.12</v>
      </c>
      <c r="Y56" s="49">
        <v>1944.5</v>
      </c>
      <c r="Z56" s="49"/>
      <c r="AA56" s="49"/>
      <c r="AB56" s="50"/>
      <c r="AC56" s="49">
        <v>1944.5</v>
      </c>
      <c r="AD56" s="25">
        <v>8182</v>
      </c>
      <c r="AE56" s="25">
        <v>8182</v>
      </c>
      <c r="AF56" s="25" t="s">
        <v>78</v>
      </c>
      <c r="AG56" s="25" t="s">
        <v>78</v>
      </c>
      <c r="AH56" s="25" t="s">
        <v>78</v>
      </c>
      <c r="AI56" s="27" t="s">
        <v>79</v>
      </c>
      <c r="AJ56" s="25" t="s">
        <v>78</v>
      </c>
      <c r="AK56" s="27" t="s">
        <v>78</v>
      </c>
      <c r="AL56" s="25"/>
      <c r="AM56" s="27" t="s">
        <v>78</v>
      </c>
      <c r="AN56" s="25"/>
      <c r="AO56" s="27" t="s">
        <v>626</v>
      </c>
      <c r="AP56" s="27">
        <v>15023604582</v>
      </c>
      <c r="AQ56" s="25"/>
      <c r="AR56" s="26" t="s">
        <v>81</v>
      </c>
    </row>
    <row r="57" s="4" customFormat="1" ht="36" spans="1:44">
      <c r="A57" s="25">
        <v>50</v>
      </c>
      <c r="B57" s="26" t="s">
        <v>640</v>
      </c>
      <c r="C57" s="25" t="s">
        <v>614</v>
      </c>
      <c r="D57" s="25" t="s">
        <v>641</v>
      </c>
      <c r="E57" s="25" t="s">
        <v>642</v>
      </c>
      <c r="F57" s="33" t="s">
        <v>102</v>
      </c>
      <c r="G57" s="25" t="s">
        <v>630</v>
      </c>
      <c r="H57" s="25" t="s">
        <v>643</v>
      </c>
      <c r="I57" s="25" t="s">
        <v>632</v>
      </c>
      <c r="J57" s="25" t="s">
        <v>633</v>
      </c>
      <c r="K57" s="25" t="s">
        <v>634</v>
      </c>
      <c r="L57" s="25" t="s">
        <v>644</v>
      </c>
      <c r="M57" s="25" t="s">
        <v>645</v>
      </c>
      <c r="N57" s="25" t="s">
        <v>636</v>
      </c>
      <c r="O57" s="25" t="s">
        <v>646</v>
      </c>
      <c r="P57" s="25" t="s">
        <v>638</v>
      </c>
      <c r="Q57" s="25" t="s">
        <v>639</v>
      </c>
      <c r="R57" s="46" t="s">
        <v>647</v>
      </c>
      <c r="S57" s="25" t="s">
        <v>624</v>
      </c>
      <c r="T57" s="25" t="s">
        <v>624</v>
      </c>
      <c r="U57" s="27">
        <v>2021</v>
      </c>
      <c r="V57" s="25" t="s">
        <v>78</v>
      </c>
      <c r="W57" s="27">
        <v>2021.1</v>
      </c>
      <c r="X57" s="27">
        <v>2021.12</v>
      </c>
      <c r="Y57" s="49">
        <v>450</v>
      </c>
      <c r="Z57" s="49"/>
      <c r="AA57" s="49"/>
      <c r="AB57" s="50"/>
      <c r="AC57" s="49">
        <v>450</v>
      </c>
      <c r="AD57" s="25">
        <v>15000</v>
      </c>
      <c r="AE57" s="25">
        <v>8492</v>
      </c>
      <c r="AF57" s="25" t="s">
        <v>78</v>
      </c>
      <c r="AG57" s="25" t="s">
        <v>78</v>
      </c>
      <c r="AH57" s="25" t="s">
        <v>78</v>
      </c>
      <c r="AI57" s="27" t="s">
        <v>79</v>
      </c>
      <c r="AJ57" s="25" t="s">
        <v>78</v>
      </c>
      <c r="AK57" s="27" t="s">
        <v>78</v>
      </c>
      <c r="AL57" s="25"/>
      <c r="AM57" s="27" t="s">
        <v>78</v>
      </c>
      <c r="AN57" s="25"/>
      <c r="AO57" s="27" t="s">
        <v>626</v>
      </c>
      <c r="AP57" s="27">
        <v>15023604582</v>
      </c>
      <c r="AQ57" s="26"/>
      <c r="AR57" s="26" t="s">
        <v>81</v>
      </c>
    </row>
    <row r="58" s="4" customFormat="1" ht="96" spans="1:44">
      <c r="A58" s="25">
        <v>51</v>
      </c>
      <c r="B58" s="34" t="s">
        <v>648</v>
      </c>
      <c r="C58" s="25" t="s">
        <v>236</v>
      </c>
      <c r="D58" s="25" t="s">
        <v>649</v>
      </c>
      <c r="E58" s="35" t="s">
        <v>650</v>
      </c>
      <c r="F58" s="27" t="s">
        <v>102</v>
      </c>
      <c r="G58" s="36" t="s">
        <v>495</v>
      </c>
      <c r="H58" s="36" t="s">
        <v>651</v>
      </c>
      <c r="I58" s="27" t="s">
        <v>652</v>
      </c>
      <c r="J58" s="27" t="s">
        <v>653</v>
      </c>
      <c r="K58" s="27" t="s">
        <v>654</v>
      </c>
      <c r="L58" s="27" t="s">
        <v>244</v>
      </c>
      <c r="M58" s="27" t="s">
        <v>245</v>
      </c>
      <c r="N58" s="27" t="s">
        <v>655</v>
      </c>
      <c r="O58" s="27" t="s">
        <v>656</v>
      </c>
      <c r="P58" s="27" t="s">
        <v>657</v>
      </c>
      <c r="Q58" s="27" t="s">
        <v>505</v>
      </c>
      <c r="R58" s="27" t="s">
        <v>506</v>
      </c>
      <c r="S58" s="27" t="s">
        <v>658</v>
      </c>
      <c r="T58" s="27" t="s">
        <v>659</v>
      </c>
      <c r="U58" s="27">
        <v>2021</v>
      </c>
      <c r="V58" s="25" t="s">
        <v>79</v>
      </c>
      <c r="W58" s="27">
        <v>2021.1</v>
      </c>
      <c r="X58" s="27">
        <v>2021.11</v>
      </c>
      <c r="Y58" s="29">
        <v>105.07</v>
      </c>
      <c r="Z58" s="26">
        <v>105.07</v>
      </c>
      <c r="AA58" s="26"/>
      <c r="AB58" s="50"/>
      <c r="AC58" s="26"/>
      <c r="AD58" s="27" t="s">
        <v>660</v>
      </c>
      <c r="AE58" s="27" t="s">
        <v>660</v>
      </c>
      <c r="AF58" s="25" t="s">
        <v>78</v>
      </c>
      <c r="AG58" s="25" t="str">
        <f>VLOOKUP(B58,[1]Sheet1!$B:$K,10,0)</f>
        <v>是</v>
      </c>
      <c r="AH58" s="25" t="s">
        <v>78</v>
      </c>
      <c r="AI58" s="27" t="s">
        <v>79</v>
      </c>
      <c r="AJ58" s="27" t="str">
        <f>VLOOKUP(B58,[1]Sheet1!$B:$H,7,0)</f>
        <v>是</v>
      </c>
      <c r="AK58" s="27" t="str">
        <f>VLOOKUP(B58,[1]Sheet1!$B:$I,8,0)</f>
        <v>否</v>
      </c>
      <c r="AL58" s="27"/>
      <c r="AM58" s="27" t="str">
        <f>VLOOKUP(B58,[1]Sheet1!$B:$J,9,0)</f>
        <v>否</v>
      </c>
      <c r="AN58" s="27"/>
      <c r="AO58" s="27" t="s">
        <v>661</v>
      </c>
      <c r="AP58" s="27">
        <v>13609447677</v>
      </c>
      <c r="AQ58" s="27" t="s">
        <v>510</v>
      </c>
      <c r="AR58" s="26"/>
    </row>
    <row r="59" s="4" customFormat="1" ht="48" spans="1:44">
      <c r="A59" s="25">
        <v>52</v>
      </c>
      <c r="B59" s="29" t="s">
        <v>662</v>
      </c>
      <c r="C59" s="25" t="s">
        <v>236</v>
      </c>
      <c r="D59" s="25" t="s">
        <v>649</v>
      </c>
      <c r="E59" s="27" t="s">
        <v>663</v>
      </c>
      <c r="F59" s="27" t="s">
        <v>102</v>
      </c>
      <c r="G59" s="27" t="s">
        <v>664</v>
      </c>
      <c r="H59" s="27" t="s">
        <v>665</v>
      </c>
      <c r="I59" s="27" t="s">
        <v>666</v>
      </c>
      <c r="J59" s="27" t="s">
        <v>665</v>
      </c>
      <c r="K59" s="27" t="s">
        <v>667</v>
      </c>
      <c r="L59" s="27" t="s">
        <v>106</v>
      </c>
      <c r="M59" s="27" t="s">
        <v>71</v>
      </c>
      <c r="N59" s="27" t="s">
        <v>668</v>
      </c>
      <c r="O59" s="27" t="s">
        <v>669</v>
      </c>
      <c r="P59" s="27" t="s">
        <v>670</v>
      </c>
      <c r="Q59" s="27" t="s">
        <v>505</v>
      </c>
      <c r="R59" s="27" t="s">
        <v>161</v>
      </c>
      <c r="S59" s="25" t="s">
        <v>658</v>
      </c>
      <c r="T59" s="27" t="s">
        <v>659</v>
      </c>
      <c r="U59" s="27">
        <v>2021</v>
      </c>
      <c r="V59" s="25" t="s">
        <v>78</v>
      </c>
      <c r="W59" s="27">
        <v>2021.5</v>
      </c>
      <c r="X59" s="27">
        <v>2021.12</v>
      </c>
      <c r="Y59" s="52">
        <v>2900</v>
      </c>
      <c r="Z59" s="49"/>
      <c r="AA59" s="49"/>
      <c r="AB59" s="50"/>
      <c r="AC59" s="49">
        <v>2900</v>
      </c>
      <c r="AD59" s="27" t="s">
        <v>667</v>
      </c>
      <c r="AE59" s="27" t="s">
        <v>667</v>
      </c>
      <c r="AF59" s="25" t="s">
        <v>78</v>
      </c>
      <c r="AG59" s="25" t="s">
        <v>78</v>
      </c>
      <c r="AH59" s="25" t="s">
        <v>78</v>
      </c>
      <c r="AI59" s="27" t="s">
        <v>79</v>
      </c>
      <c r="AJ59" s="27" t="s">
        <v>78</v>
      </c>
      <c r="AK59" s="27" t="s">
        <v>78</v>
      </c>
      <c r="AL59" s="27"/>
      <c r="AM59" s="27" t="s">
        <v>78</v>
      </c>
      <c r="AN59" s="27"/>
      <c r="AO59" s="27" t="s">
        <v>661</v>
      </c>
      <c r="AP59" s="27">
        <v>15320672111</v>
      </c>
      <c r="AQ59" s="26"/>
      <c r="AR59" s="26" t="s">
        <v>81</v>
      </c>
    </row>
    <row r="60" s="4" customFormat="1" ht="96" spans="1:44">
      <c r="A60" s="25">
        <v>53</v>
      </c>
      <c r="B60" s="29" t="s">
        <v>671</v>
      </c>
      <c r="C60" s="25" t="s">
        <v>589</v>
      </c>
      <c r="D60" s="25" t="s">
        <v>589</v>
      </c>
      <c r="E60" s="27" t="s">
        <v>672</v>
      </c>
      <c r="F60" s="27" t="s">
        <v>65</v>
      </c>
      <c r="G60" s="27" t="s">
        <v>673</v>
      </c>
      <c r="H60" s="25" t="s">
        <v>674</v>
      </c>
      <c r="I60" s="27" t="s">
        <v>675</v>
      </c>
      <c r="J60" s="25" t="s">
        <v>674</v>
      </c>
      <c r="K60" s="27" t="s">
        <v>676</v>
      </c>
      <c r="L60" s="27" t="s">
        <v>244</v>
      </c>
      <c r="M60" s="27" t="s">
        <v>245</v>
      </c>
      <c r="N60" s="27" t="s">
        <v>677</v>
      </c>
      <c r="O60" s="27" t="s">
        <v>678</v>
      </c>
      <c r="P60" s="27" t="s">
        <v>679</v>
      </c>
      <c r="Q60" s="27" t="s">
        <v>505</v>
      </c>
      <c r="R60" s="27" t="s">
        <v>161</v>
      </c>
      <c r="S60" s="27" t="s">
        <v>658</v>
      </c>
      <c r="T60" s="27" t="s">
        <v>249</v>
      </c>
      <c r="U60" s="27">
        <v>2021</v>
      </c>
      <c r="V60" s="25" t="s">
        <v>79</v>
      </c>
      <c r="W60" s="27">
        <v>2021.01</v>
      </c>
      <c r="X60" s="27">
        <v>2021.12</v>
      </c>
      <c r="Y60" s="29">
        <v>23.5</v>
      </c>
      <c r="Z60" s="54">
        <v>14.768</v>
      </c>
      <c r="AA60" s="26"/>
      <c r="AB60" s="50"/>
      <c r="AC60" s="26">
        <v>8.732</v>
      </c>
      <c r="AD60" s="27">
        <v>24</v>
      </c>
      <c r="AE60" s="27">
        <v>24</v>
      </c>
      <c r="AF60" s="25" t="s">
        <v>78</v>
      </c>
      <c r="AG60" s="25" t="str">
        <f>VLOOKUP(B60,[1]Sheet1!$B:$K,10,0)</f>
        <v>是</v>
      </c>
      <c r="AH60" s="25" t="s">
        <v>78</v>
      </c>
      <c r="AI60" s="27" t="s">
        <v>79</v>
      </c>
      <c r="AJ60" s="27" t="str">
        <f>VLOOKUP(B60,[1]Sheet1!$B:$H,7,0)</f>
        <v>是</v>
      </c>
      <c r="AK60" s="27" t="str">
        <f>VLOOKUP(B60,[1]Sheet1!$B:$I,8,0)</f>
        <v>否</v>
      </c>
      <c r="AL60" s="27"/>
      <c r="AM60" s="27" t="str">
        <f>VLOOKUP(B60,[1]Sheet1!$B:$J,9,0)</f>
        <v>否</v>
      </c>
      <c r="AN60" s="27"/>
      <c r="AO60" s="33" t="s">
        <v>250</v>
      </c>
      <c r="AP60" s="33">
        <v>13709449746</v>
      </c>
      <c r="AQ60" s="27" t="s">
        <v>510</v>
      </c>
      <c r="AR60" s="26"/>
    </row>
    <row r="61" s="4" customFormat="1" ht="96" spans="1:44">
      <c r="A61" s="25">
        <v>54</v>
      </c>
      <c r="B61" s="26" t="s">
        <v>680</v>
      </c>
      <c r="C61" s="25" t="s">
        <v>589</v>
      </c>
      <c r="D61" s="25" t="s">
        <v>589</v>
      </c>
      <c r="E61" s="27" t="s">
        <v>681</v>
      </c>
      <c r="F61" s="27" t="s">
        <v>65</v>
      </c>
      <c r="G61" s="25" t="s">
        <v>682</v>
      </c>
      <c r="H61" s="25" t="s">
        <v>674</v>
      </c>
      <c r="I61" s="27" t="s">
        <v>675</v>
      </c>
      <c r="J61" s="25" t="s">
        <v>674</v>
      </c>
      <c r="K61" s="25" t="s">
        <v>683</v>
      </c>
      <c r="L61" s="27" t="s">
        <v>244</v>
      </c>
      <c r="M61" s="27" t="s">
        <v>245</v>
      </c>
      <c r="N61" s="27" t="s">
        <v>677</v>
      </c>
      <c r="O61" s="27" t="s">
        <v>678</v>
      </c>
      <c r="P61" s="25" t="s">
        <v>684</v>
      </c>
      <c r="Q61" s="27" t="s">
        <v>505</v>
      </c>
      <c r="R61" s="27" t="s">
        <v>161</v>
      </c>
      <c r="S61" s="27" t="s">
        <v>658</v>
      </c>
      <c r="T61" s="25" t="s">
        <v>259</v>
      </c>
      <c r="U61" s="27">
        <v>2021</v>
      </c>
      <c r="V61" s="25" t="s">
        <v>79</v>
      </c>
      <c r="W61" s="27">
        <v>2021.01</v>
      </c>
      <c r="X61" s="27">
        <v>2021.12</v>
      </c>
      <c r="Y61" s="26">
        <v>27.5</v>
      </c>
      <c r="Z61" s="54">
        <v>17.28</v>
      </c>
      <c r="AA61" s="26"/>
      <c r="AB61" s="50"/>
      <c r="AC61" s="26">
        <v>10.22</v>
      </c>
      <c r="AD61" s="27">
        <v>68</v>
      </c>
      <c r="AE61" s="27">
        <v>68</v>
      </c>
      <c r="AF61" s="25" t="s">
        <v>78</v>
      </c>
      <c r="AG61" s="25" t="str">
        <f>VLOOKUP(B61,[1]Sheet1!$B:$K,10,0)</f>
        <v>是</v>
      </c>
      <c r="AH61" s="25" t="s">
        <v>78</v>
      </c>
      <c r="AI61" s="27" t="s">
        <v>79</v>
      </c>
      <c r="AJ61" s="27" t="str">
        <f>VLOOKUP(B61,[1]Sheet1!$B:$H,7,0)</f>
        <v>是</v>
      </c>
      <c r="AK61" s="27" t="str">
        <f>VLOOKUP(B61,[1]Sheet1!$B:$I,8,0)</f>
        <v>否</v>
      </c>
      <c r="AL61" s="25"/>
      <c r="AM61" s="27" t="str">
        <f>VLOOKUP(B61,[1]Sheet1!$B:$J,9,0)</f>
        <v>否</v>
      </c>
      <c r="AN61" s="25"/>
      <c r="AO61" s="25" t="s">
        <v>685</v>
      </c>
      <c r="AP61" s="25">
        <v>15023849807</v>
      </c>
      <c r="AQ61" s="27" t="s">
        <v>510</v>
      </c>
      <c r="AR61" s="26"/>
    </row>
    <row r="62" s="4" customFormat="1" ht="96" spans="1:44">
      <c r="A62" s="25">
        <v>55</v>
      </c>
      <c r="B62" s="29" t="s">
        <v>686</v>
      </c>
      <c r="C62" s="25" t="s">
        <v>589</v>
      </c>
      <c r="D62" s="25" t="s">
        <v>589</v>
      </c>
      <c r="E62" s="27" t="s">
        <v>687</v>
      </c>
      <c r="F62" s="27" t="s">
        <v>65</v>
      </c>
      <c r="G62" s="27" t="s">
        <v>688</v>
      </c>
      <c r="H62" s="25" t="s">
        <v>674</v>
      </c>
      <c r="I62" s="27" t="s">
        <v>675</v>
      </c>
      <c r="J62" s="25" t="s">
        <v>674</v>
      </c>
      <c r="K62" s="27" t="s">
        <v>689</v>
      </c>
      <c r="L62" s="27" t="s">
        <v>244</v>
      </c>
      <c r="M62" s="27" t="s">
        <v>245</v>
      </c>
      <c r="N62" s="27" t="s">
        <v>677</v>
      </c>
      <c r="O62" s="27" t="s">
        <v>678</v>
      </c>
      <c r="P62" s="27" t="s">
        <v>690</v>
      </c>
      <c r="Q62" s="27" t="s">
        <v>505</v>
      </c>
      <c r="R62" s="27" t="s">
        <v>161</v>
      </c>
      <c r="S62" s="27" t="s">
        <v>658</v>
      </c>
      <c r="T62" s="27" t="s">
        <v>296</v>
      </c>
      <c r="U62" s="27">
        <v>2021</v>
      </c>
      <c r="V62" s="25" t="s">
        <v>79</v>
      </c>
      <c r="W62" s="27">
        <v>2021.01</v>
      </c>
      <c r="X62" s="27">
        <v>2021.12</v>
      </c>
      <c r="Y62" s="29">
        <v>80</v>
      </c>
      <c r="Z62" s="54">
        <v>63.024241</v>
      </c>
      <c r="AA62" s="26"/>
      <c r="AB62" s="50"/>
      <c r="AC62" s="26">
        <v>16.975759</v>
      </c>
      <c r="AD62" s="27">
        <v>139</v>
      </c>
      <c r="AE62" s="27">
        <v>139</v>
      </c>
      <c r="AF62" s="25" t="s">
        <v>78</v>
      </c>
      <c r="AG62" s="25" t="str">
        <f>VLOOKUP(B62,[1]Sheet1!$B:$K,10,0)</f>
        <v>是</v>
      </c>
      <c r="AH62" s="25" t="s">
        <v>78</v>
      </c>
      <c r="AI62" s="27" t="s">
        <v>79</v>
      </c>
      <c r="AJ62" s="27" t="str">
        <f>VLOOKUP(B62,[1]Sheet1!$B:$H,7,0)</f>
        <v>是</v>
      </c>
      <c r="AK62" s="27" t="str">
        <f>VLOOKUP(B62,[1]Sheet1!$B:$I,8,0)</f>
        <v>否</v>
      </c>
      <c r="AL62" s="27"/>
      <c r="AM62" s="27" t="str">
        <f>VLOOKUP(B62,[1]Sheet1!$B:$J,9,0)</f>
        <v>否</v>
      </c>
      <c r="AN62" s="27"/>
      <c r="AO62" s="27" t="s">
        <v>691</v>
      </c>
      <c r="AP62" s="27">
        <v>17723637111</v>
      </c>
      <c r="AQ62" s="27" t="s">
        <v>510</v>
      </c>
      <c r="AR62" s="26"/>
    </row>
    <row r="63" s="4" customFormat="1" ht="96" spans="1:44">
      <c r="A63" s="25">
        <v>56</v>
      </c>
      <c r="B63" s="29" t="s">
        <v>692</v>
      </c>
      <c r="C63" s="25" t="s">
        <v>589</v>
      </c>
      <c r="D63" s="25" t="s">
        <v>589</v>
      </c>
      <c r="E63" s="27" t="s">
        <v>693</v>
      </c>
      <c r="F63" s="27" t="s">
        <v>65</v>
      </c>
      <c r="G63" s="27" t="s">
        <v>694</v>
      </c>
      <c r="H63" s="25" t="s">
        <v>674</v>
      </c>
      <c r="I63" s="27" t="s">
        <v>675</v>
      </c>
      <c r="J63" s="25" t="s">
        <v>674</v>
      </c>
      <c r="K63" s="27" t="s">
        <v>695</v>
      </c>
      <c r="L63" s="27" t="s">
        <v>244</v>
      </c>
      <c r="M63" s="27" t="s">
        <v>245</v>
      </c>
      <c r="N63" s="27" t="s">
        <v>677</v>
      </c>
      <c r="O63" s="27" t="s">
        <v>678</v>
      </c>
      <c r="P63" s="27" t="s">
        <v>696</v>
      </c>
      <c r="Q63" s="27" t="s">
        <v>505</v>
      </c>
      <c r="R63" s="27" t="s">
        <v>161</v>
      </c>
      <c r="S63" s="27" t="s">
        <v>658</v>
      </c>
      <c r="T63" s="27" t="s">
        <v>364</v>
      </c>
      <c r="U63" s="27">
        <v>2021</v>
      </c>
      <c r="V63" s="25" t="s">
        <v>79</v>
      </c>
      <c r="W63" s="27">
        <v>2021.01</v>
      </c>
      <c r="X63" s="27">
        <v>2021.12</v>
      </c>
      <c r="Y63" s="32">
        <v>31.5</v>
      </c>
      <c r="Z63" s="54">
        <v>24.615</v>
      </c>
      <c r="AA63" s="26"/>
      <c r="AB63" s="50"/>
      <c r="AC63" s="26">
        <v>6.885</v>
      </c>
      <c r="AD63" s="27">
        <v>65</v>
      </c>
      <c r="AE63" s="27">
        <v>65</v>
      </c>
      <c r="AF63" s="25" t="s">
        <v>78</v>
      </c>
      <c r="AG63" s="25" t="str">
        <f>VLOOKUP(B63,[1]Sheet1!$B:$K,10,0)</f>
        <v>是</v>
      </c>
      <c r="AH63" s="25" t="s">
        <v>78</v>
      </c>
      <c r="AI63" s="27" t="s">
        <v>79</v>
      </c>
      <c r="AJ63" s="27" t="str">
        <f>VLOOKUP(B63,[1]Sheet1!$B:$H,7,0)</f>
        <v>是</v>
      </c>
      <c r="AK63" s="27" t="str">
        <f>VLOOKUP(B63,[1]Sheet1!$B:$I,8,0)</f>
        <v>否</v>
      </c>
      <c r="AL63" s="27"/>
      <c r="AM63" s="27" t="str">
        <f>VLOOKUP(B63,[1]Sheet1!$B:$J,9,0)</f>
        <v>否</v>
      </c>
      <c r="AN63" s="27"/>
      <c r="AO63" s="27" t="s">
        <v>366</v>
      </c>
      <c r="AP63" s="27" t="s">
        <v>367</v>
      </c>
      <c r="AQ63" s="27" t="s">
        <v>510</v>
      </c>
      <c r="AR63" s="26"/>
    </row>
    <row r="64" s="4" customFormat="1" ht="96" spans="1:44">
      <c r="A64" s="25">
        <v>57</v>
      </c>
      <c r="B64" s="29" t="s">
        <v>697</v>
      </c>
      <c r="C64" s="25" t="s">
        <v>589</v>
      </c>
      <c r="D64" s="25" t="s">
        <v>589</v>
      </c>
      <c r="E64" s="27" t="s">
        <v>698</v>
      </c>
      <c r="F64" s="27" t="s">
        <v>65</v>
      </c>
      <c r="G64" s="25" t="s">
        <v>699</v>
      </c>
      <c r="H64" s="25" t="s">
        <v>674</v>
      </c>
      <c r="I64" s="27" t="s">
        <v>675</v>
      </c>
      <c r="J64" s="25" t="s">
        <v>674</v>
      </c>
      <c r="K64" s="27" t="s">
        <v>700</v>
      </c>
      <c r="L64" s="27" t="s">
        <v>244</v>
      </c>
      <c r="M64" s="27" t="s">
        <v>245</v>
      </c>
      <c r="N64" s="27" t="s">
        <v>677</v>
      </c>
      <c r="O64" s="27" t="s">
        <v>678</v>
      </c>
      <c r="P64" s="27" t="s">
        <v>701</v>
      </c>
      <c r="Q64" s="27" t="s">
        <v>505</v>
      </c>
      <c r="R64" s="27" t="s">
        <v>161</v>
      </c>
      <c r="S64" s="27" t="s">
        <v>658</v>
      </c>
      <c r="T64" s="25" t="s">
        <v>96</v>
      </c>
      <c r="U64" s="27">
        <v>2021</v>
      </c>
      <c r="V64" s="25" t="s">
        <v>79</v>
      </c>
      <c r="W64" s="27">
        <v>2021.01</v>
      </c>
      <c r="X64" s="27">
        <v>2021.12</v>
      </c>
      <c r="Y64" s="26">
        <v>65.5</v>
      </c>
      <c r="Z64" s="55">
        <v>50.667747</v>
      </c>
      <c r="AA64" s="26"/>
      <c r="AB64" s="50"/>
      <c r="AC64" s="26">
        <v>14.832253</v>
      </c>
      <c r="AD64" s="27">
        <v>106</v>
      </c>
      <c r="AE64" s="27">
        <v>106</v>
      </c>
      <c r="AF64" s="25" t="s">
        <v>78</v>
      </c>
      <c r="AG64" s="25" t="str">
        <f>VLOOKUP(B64,[1]Sheet1!$B:$K,10,0)</f>
        <v>是</v>
      </c>
      <c r="AH64" s="25" t="s">
        <v>78</v>
      </c>
      <c r="AI64" s="27" t="s">
        <v>79</v>
      </c>
      <c r="AJ64" s="27" t="str">
        <f>VLOOKUP(B64,[1]Sheet1!$B:$H,7,0)</f>
        <v>是</v>
      </c>
      <c r="AK64" s="27" t="str">
        <f>VLOOKUP(B64,[1]Sheet1!$B:$I,8,0)</f>
        <v>否</v>
      </c>
      <c r="AL64" s="25"/>
      <c r="AM64" s="27" t="str">
        <f>VLOOKUP(B64,[1]Sheet1!$B:$J,9,0)</f>
        <v>否</v>
      </c>
      <c r="AN64" s="25"/>
      <c r="AO64" s="25" t="s">
        <v>702</v>
      </c>
      <c r="AP64" s="25">
        <v>18716540690</v>
      </c>
      <c r="AQ64" s="27" t="s">
        <v>510</v>
      </c>
      <c r="AR64" s="26"/>
    </row>
    <row r="65" s="4" customFormat="1" ht="96" spans="1:44">
      <c r="A65" s="25">
        <v>58</v>
      </c>
      <c r="B65" s="29" t="s">
        <v>703</v>
      </c>
      <c r="C65" s="25" t="s">
        <v>589</v>
      </c>
      <c r="D65" s="25" t="s">
        <v>589</v>
      </c>
      <c r="E65" s="27" t="s">
        <v>704</v>
      </c>
      <c r="F65" s="27" t="s">
        <v>65</v>
      </c>
      <c r="G65" s="25" t="s">
        <v>705</v>
      </c>
      <c r="H65" s="25" t="s">
        <v>674</v>
      </c>
      <c r="I65" s="27" t="s">
        <v>675</v>
      </c>
      <c r="J65" s="25" t="s">
        <v>674</v>
      </c>
      <c r="K65" s="27" t="s">
        <v>706</v>
      </c>
      <c r="L65" s="27" t="s">
        <v>244</v>
      </c>
      <c r="M65" s="27" t="s">
        <v>245</v>
      </c>
      <c r="N65" s="27" t="s">
        <v>677</v>
      </c>
      <c r="O65" s="27" t="s">
        <v>678</v>
      </c>
      <c r="P65" s="27" t="s">
        <v>707</v>
      </c>
      <c r="Q65" s="27" t="s">
        <v>505</v>
      </c>
      <c r="R65" s="27" t="s">
        <v>161</v>
      </c>
      <c r="S65" s="27" t="s">
        <v>658</v>
      </c>
      <c r="T65" s="25" t="s">
        <v>371</v>
      </c>
      <c r="U65" s="27">
        <v>2021</v>
      </c>
      <c r="V65" s="25" t="s">
        <v>79</v>
      </c>
      <c r="W65" s="27">
        <v>2021.01</v>
      </c>
      <c r="X65" s="27">
        <v>2021.12</v>
      </c>
      <c r="Y65" s="26">
        <v>53</v>
      </c>
      <c r="Z65" s="54">
        <v>31.3052</v>
      </c>
      <c r="AA65" s="26"/>
      <c r="AB65" s="50"/>
      <c r="AC65" s="26">
        <v>21.6948</v>
      </c>
      <c r="AD65" s="27">
        <v>70</v>
      </c>
      <c r="AE65" s="27">
        <v>70</v>
      </c>
      <c r="AF65" s="25" t="s">
        <v>78</v>
      </c>
      <c r="AG65" s="25" t="str">
        <f>VLOOKUP(B65,[1]Sheet1!$B:$K,10,0)</f>
        <v>是</v>
      </c>
      <c r="AH65" s="25" t="s">
        <v>78</v>
      </c>
      <c r="AI65" s="27" t="s">
        <v>79</v>
      </c>
      <c r="AJ65" s="27" t="str">
        <f>VLOOKUP(B65,[1]Sheet1!$B:$H,7,0)</f>
        <v>是</v>
      </c>
      <c r="AK65" s="27" t="str">
        <f>VLOOKUP(B65,[1]Sheet1!$B:$I,8,0)</f>
        <v>否</v>
      </c>
      <c r="AL65" s="25"/>
      <c r="AM65" s="27" t="str">
        <f>VLOOKUP(B65,[1]Sheet1!$B:$J,9,0)</f>
        <v>否</v>
      </c>
      <c r="AN65" s="25"/>
      <c r="AO65" s="25" t="s">
        <v>708</v>
      </c>
      <c r="AP65" s="25">
        <v>18183172669</v>
      </c>
      <c r="AQ65" s="27" t="s">
        <v>510</v>
      </c>
      <c r="AR65" s="26"/>
    </row>
    <row r="66" s="4" customFormat="1" ht="96" spans="1:44">
      <c r="A66" s="25">
        <v>59</v>
      </c>
      <c r="B66" s="29" t="s">
        <v>709</v>
      </c>
      <c r="C66" s="25" t="s">
        <v>589</v>
      </c>
      <c r="D66" s="25" t="s">
        <v>589</v>
      </c>
      <c r="E66" s="27" t="s">
        <v>710</v>
      </c>
      <c r="F66" s="27" t="s">
        <v>65</v>
      </c>
      <c r="G66" s="25" t="s">
        <v>711</v>
      </c>
      <c r="H66" s="25" t="s">
        <v>674</v>
      </c>
      <c r="I66" s="27" t="s">
        <v>675</v>
      </c>
      <c r="J66" s="25" t="s">
        <v>674</v>
      </c>
      <c r="K66" s="27" t="s">
        <v>712</v>
      </c>
      <c r="L66" s="27" t="s">
        <v>244</v>
      </c>
      <c r="M66" s="27" t="s">
        <v>245</v>
      </c>
      <c r="N66" s="27" t="s">
        <v>677</v>
      </c>
      <c r="O66" s="27" t="s">
        <v>678</v>
      </c>
      <c r="P66" s="27" t="s">
        <v>713</v>
      </c>
      <c r="Q66" s="27" t="s">
        <v>505</v>
      </c>
      <c r="R66" s="27" t="s">
        <v>161</v>
      </c>
      <c r="S66" s="27" t="s">
        <v>658</v>
      </c>
      <c r="T66" s="25" t="s">
        <v>187</v>
      </c>
      <c r="U66" s="27">
        <v>2021</v>
      </c>
      <c r="V66" s="25" t="s">
        <v>79</v>
      </c>
      <c r="W66" s="27">
        <v>2021.01</v>
      </c>
      <c r="X66" s="27">
        <v>2021.12</v>
      </c>
      <c r="Y66" s="26">
        <v>22</v>
      </c>
      <c r="Z66" s="54">
        <v>12.2304</v>
      </c>
      <c r="AA66" s="26"/>
      <c r="AB66" s="50"/>
      <c r="AC66" s="26">
        <v>9.7696</v>
      </c>
      <c r="AD66" s="27">
        <v>45</v>
      </c>
      <c r="AE66" s="27">
        <v>45</v>
      </c>
      <c r="AF66" s="25" t="s">
        <v>78</v>
      </c>
      <c r="AG66" s="25" t="str">
        <f>VLOOKUP(B66,[1]Sheet1!$B:$K,10,0)</f>
        <v>是</v>
      </c>
      <c r="AH66" s="25" t="s">
        <v>78</v>
      </c>
      <c r="AI66" s="27" t="s">
        <v>79</v>
      </c>
      <c r="AJ66" s="27" t="str">
        <f>VLOOKUP(B66,[1]Sheet1!$B:$H,7,0)</f>
        <v>是</v>
      </c>
      <c r="AK66" s="27" t="str">
        <f>VLOOKUP(B66,[1]Sheet1!$B:$I,8,0)</f>
        <v>否</v>
      </c>
      <c r="AL66" s="25"/>
      <c r="AM66" s="27" t="str">
        <f>VLOOKUP(B66,[1]Sheet1!$B:$J,9,0)</f>
        <v>否</v>
      </c>
      <c r="AN66" s="25"/>
      <c r="AO66" s="25" t="s">
        <v>714</v>
      </c>
      <c r="AP66" s="25">
        <v>15826288172</v>
      </c>
      <c r="AQ66" s="27" t="s">
        <v>510</v>
      </c>
      <c r="AR66" s="26"/>
    </row>
    <row r="67" s="4" customFormat="1" ht="96" spans="1:44">
      <c r="A67" s="25">
        <v>60</v>
      </c>
      <c r="B67" s="29" t="s">
        <v>715</v>
      </c>
      <c r="C67" s="25" t="s">
        <v>589</v>
      </c>
      <c r="D67" s="25" t="s">
        <v>589</v>
      </c>
      <c r="E67" s="27" t="s">
        <v>716</v>
      </c>
      <c r="F67" s="27" t="s">
        <v>65</v>
      </c>
      <c r="G67" s="27" t="s">
        <v>717</v>
      </c>
      <c r="H67" s="25" t="s">
        <v>674</v>
      </c>
      <c r="I67" s="27" t="s">
        <v>675</v>
      </c>
      <c r="J67" s="25" t="s">
        <v>674</v>
      </c>
      <c r="K67" s="27" t="s">
        <v>718</v>
      </c>
      <c r="L67" s="27" t="s">
        <v>244</v>
      </c>
      <c r="M67" s="27" t="s">
        <v>245</v>
      </c>
      <c r="N67" s="27" t="s">
        <v>677</v>
      </c>
      <c r="O67" s="27" t="s">
        <v>678</v>
      </c>
      <c r="P67" s="27" t="s">
        <v>719</v>
      </c>
      <c r="Q67" s="27" t="s">
        <v>505</v>
      </c>
      <c r="R67" s="27" t="s">
        <v>161</v>
      </c>
      <c r="S67" s="27" t="s">
        <v>658</v>
      </c>
      <c r="T67" s="27" t="s">
        <v>286</v>
      </c>
      <c r="U67" s="27">
        <v>2021</v>
      </c>
      <c r="V67" s="25" t="s">
        <v>79</v>
      </c>
      <c r="W67" s="27">
        <v>2021.01</v>
      </c>
      <c r="X67" s="27">
        <v>2021.12</v>
      </c>
      <c r="Y67" s="29">
        <v>59</v>
      </c>
      <c r="Z67" s="54">
        <v>43.9528</v>
      </c>
      <c r="AA67" s="26"/>
      <c r="AB67" s="50"/>
      <c r="AC67" s="26">
        <v>15.0472</v>
      </c>
      <c r="AD67" s="27">
        <v>84</v>
      </c>
      <c r="AE67" s="27">
        <v>84</v>
      </c>
      <c r="AF67" s="25" t="s">
        <v>78</v>
      </c>
      <c r="AG67" s="25" t="str">
        <f>VLOOKUP(B67,[1]Sheet1!$B:$K,10,0)</f>
        <v>是</v>
      </c>
      <c r="AH67" s="25" t="s">
        <v>78</v>
      </c>
      <c r="AI67" s="27" t="s">
        <v>79</v>
      </c>
      <c r="AJ67" s="27" t="str">
        <f>VLOOKUP(B67,[1]Sheet1!$B:$H,7,0)</f>
        <v>是</v>
      </c>
      <c r="AK67" s="27" t="str">
        <f>VLOOKUP(B67,[1]Sheet1!$B:$I,8,0)</f>
        <v>否</v>
      </c>
      <c r="AL67" s="25"/>
      <c r="AM67" s="27" t="str">
        <f>VLOOKUP(B67,[1]Sheet1!$B:$J,9,0)</f>
        <v>否</v>
      </c>
      <c r="AN67" s="27"/>
      <c r="AO67" s="27" t="s">
        <v>720</v>
      </c>
      <c r="AP67" s="27">
        <v>13996605685</v>
      </c>
      <c r="AQ67" s="27" t="s">
        <v>510</v>
      </c>
      <c r="AR67" s="26"/>
    </row>
    <row r="68" s="4" customFormat="1" ht="96" spans="1:44">
      <c r="A68" s="25">
        <v>61</v>
      </c>
      <c r="B68" s="26" t="s">
        <v>721</v>
      </c>
      <c r="C68" s="25" t="s">
        <v>589</v>
      </c>
      <c r="D68" s="25" t="s">
        <v>589</v>
      </c>
      <c r="E68" s="27" t="s">
        <v>722</v>
      </c>
      <c r="F68" s="27" t="s">
        <v>65</v>
      </c>
      <c r="G68" s="25" t="s">
        <v>723</v>
      </c>
      <c r="H68" s="25" t="s">
        <v>674</v>
      </c>
      <c r="I68" s="27" t="s">
        <v>675</v>
      </c>
      <c r="J68" s="25" t="s">
        <v>674</v>
      </c>
      <c r="K68" s="27" t="s">
        <v>724</v>
      </c>
      <c r="L68" s="27" t="s">
        <v>244</v>
      </c>
      <c r="M68" s="27" t="s">
        <v>245</v>
      </c>
      <c r="N68" s="27" t="s">
        <v>677</v>
      </c>
      <c r="O68" s="27" t="s">
        <v>678</v>
      </c>
      <c r="P68" s="25" t="s">
        <v>725</v>
      </c>
      <c r="Q68" s="27" t="s">
        <v>505</v>
      </c>
      <c r="R68" s="27" t="s">
        <v>161</v>
      </c>
      <c r="S68" s="27" t="s">
        <v>658</v>
      </c>
      <c r="T68" s="25" t="s">
        <v>223</v>
      </c>
      <c r="U68" s="27">
        <v>2021</v>
      </c>
      <c r="V68" s="25" t="s">
        <v>79</v>
      </c>
      <c r="W68" s="27">
        <v>2021.01</v>
      </c>
      <c r="X68" s="27">
        <v>2021.12</v>
      </c>
      <c r="Y68" s="26">
        <v>67</v>
      </c>
      <c r="Z68" s="54">
        <v>39.52</v>
      </c>
      <c r="AA68" s="26"/>
      <c r="AB68" s="50"/>
      <c r="AC68" s="26">
        <v>27.48</v>
      </c>
      <c r="AD68" s="27">
        <v>153</v>
      </c>
      <c r="AE68" s="27">
        <v>153</v>
      </c>
      <c r="AF68" s="25" t="s">
        <v>78</v>
      </c>
      <c r="AG68" s="25" t="str">
        <f>VLOOKUP(B68,[1]Sheet1!$B:$K,10,0)</f>
        <v>是</v>
      </c>
      <c r="AH68" s="25" t="s">
        <v>78</v>
      </c>
      <c r="AI68" s="27" t="s">
        <v>79</v>
      </c>
      <c r="AJ68" s="27" t="str">
        <f>VLOOKUP(B68,[1]Sheet1!$B:$H,7,0)</f>
        <v>是</v>
      </c>
      <c r="AK68" s="27" t="str">
        <f>VLOOKUP(B68,[1]Sheet1!$B:$I,8,0)</f>
        <v>否</v>
      </c>
      <c r="AL68" s="25"/>
      <c r="AM68" s="27" t="str">
        <f>VLOOKUP(B68,[1]Sheet1!$B:$J,9,0)</f>
        <v>否</v>
      </c>
      <c r="AN68" s="25"/>
      <c r="AO68" s="25" t="s">
        <v>353</v>
      </c>
      <c r="AP68" s="25">
        <v>13896953965</v>
      </c>
      <c r="AQ68" s="27" t="s">
        <v>510</v>
      </c>
      <c r="AR68" s="26"/>
    </row>
    <row r="69" s="4" customFormat="1" ht="96" spans="1:44">
      <c r="A69" s="25">
        <v>62</v>
      </c>
      <c r="B69" s="29" t="s">
        <v>726</v>
      </c>
      <c r="C69" s="25" t="s">
        <v>589</v>
      </c>
      <c r="D69" s="25" t="s">
        <v>589</v>
      </c>
      <c r="E69" s="27" t="s">
        <v>727</v>
      </c>
      <c r="F69" s="27" t="s">
        <v>65</v>
      </c>
      <c r="G69" s="27" t="s">
        <v>397</v>
      </c>
      <c r="H69" s="25" t="s">
        <v>674</v>
      </c>
      <c r="I69" s="27" t="s">
        <v>675</v>
      </c>
      <c r="J69" s="25" t="s">
        <v>674</v>
      </c>
      <c r="K69" s="27" t="s">
        <v>728</v>
      </c>
      <c r="L69" s="27" t="s">
        <v>244</v>
      </c>
      <c r="M69" s="27" t="s">
        <v>245</v>
      </c>
      <c r="N69" s="27" t="s">
        <v>677</v>
      </c>
      <c r="O69" s="27" t="s">
        <v>678</v>
      </c>
      <c r="P69" s="27" t="s">
        <v>729</v>
      </c>
      <c r="Q69" s="27" t="s">
        <v>505</v>
      </c>
      <c r="R69" s="27" t="s">
        <v>161</v>
      </c>
      <c r="S69" s="27" t="s">
        <v>658</v>
      </c>
      <c r="T69" s="27" t="s">
        <v>198</v>
      </c>
      <c r="U69" s="27">
        <v>2021</v>
      </c>
      <c r="V69" s="25" t="s">
        <v>79</v>
      </c>
      <c r="W69" s="27">
        <v>2021.01</v>
      </c>
      <c r="X69" s="27">
        <v>2021.12</v>
      </c>
      <c r="Y69" s="29">
        <v>25</v>
      </c>
      <c r="Z69" s="54">
        <v>18.74</v>
      </c>
      <c r="AA69" s="26"/>
      <c r="AB69" s="50"/>
      <c r="AC69" s="26">
        <v>6.26</v>
      </c>
      <c r="AD69" s="27">
        <v>43</v>
      </c>
      <c r="AE69" s="27">
        <v>43</v>
      </c>
      <c r="AF69" s="25" t="s">
        <v>78</v>
      </c>
      <c r="AG69" s="25" t="str">
        <f>VLOOKUP(B69,[1]Sheet1!$B:$K,10,0)</f>
        <v>是</v>
      </c>
      <c r="AH69" s="25" t="s">
        <v>78</v>
      </c>
      <c r="AI69" s="27" t="s">
        <v>79</v>
      </c>
      <c r="AJ69" s="27" t="str">
        <f>VLOOKUP(B69,[1]Sheet1!$B:$H,7,0)</f>
        <v>是</v>
      </c>
      <c r="AK69" s="27" t="str">
        <f>VLOOKUP(B69,[1]Sheet1!$B:$I,8,0)</f>
        <v>否</v>
      </c>
      <c r="AL69" s="27"/>
      <c r="AM69" s="27" t="str">
        <f>VLOOKUP(B69,[1]Sheet1!$B:$J,9,0)</f>
        <v>否</v>
      </c>
      <c r="AN69" s="27"/>
      <c r="AO69" s="33" t="s">
        <v>730</v>
      </c>
      <c r="AP69" s="33">
        <v>18996612166</v>
      </c>
      <c r="AQ69" s="27" t="s">
        <v>510</v>
      </c>
      <c r="AR69" s="26"/>
    </row>
    <row r="70" s="4" customFormat="1" ht="96" spans="1:44">
      <c r="A70" s="25">
        <v>63</v>
      </c>
      <c r="B70" s="29" t="s">
        <v>731</v>
      </c>
      <c r="C70" s="25" t="s">
        <v>589</v>
      </c>
      <c r="D70" s="25" t="s">
        <v>589</v>
      </c>
      <c r="E70" s="27" t="s">
        <v>732</v>
      </c>
      <c r="F70" s="27" t="s">
        <v>65</v>
      </c>
      <c r="G70" s="27" t="s">
        <v>733</v>
      </c>
      <c r="H70" s="25" t="s">
        <v>674</v>
      </c>
      <c r="I70" s="27" t="s">
        <v>675</v>
      </c>
      <c r="J70" s="25" t="s">
        <v>674</v>
      </c>
      <c r="K70" s="27" t="s">
        <v>734</v>
      </c>
      <c r="L70" s="27" t="s">
        <v>244</v>
      </c>
      <c r="M70" s="27" t="s">
        <v>245</v>
      </c>
      <c r="N70" s="27" t="s">
        <v>677</v>
      </c>
      <c r="O70" s="27" t="s">
        <v>678</v>
      </c>
      <c r="P70" s="27" t="s">
        <v>735</v>
      </c>
      <c r="Q70" s="27" t="s">
        <v>505</v>
      </c>
      <c r="R70" s="27" t="s">
        <v>161</v>
      </c>
      <c r="S70" s="27" t="s">
        <v>658</v>
      </c>
      <c r="T70" s="27" t="s">
        <v>270</v>
      </c>
      <c r="U70" s="27">
        <v>2021</v>
      </c>
      <c r="V70" s="25" t="s">
        <v>79</v>
      </c>
      <c r="W70" s="27">
        <v>2021.01</v>
      </c>
      <c r="X70" s="27">
        <v>2021.12</v>
      </c>
      <c r="Y70" s="29">
        <v>136.5</v>
      </c>
      <c r="Z70" s="54">
        <v>72.716</v>
      </c>
      <c r="AA70" s="26"/>
      <c r="AB70" s="50"/>
      <c r="AC70" s="26">
        <v>63.784</v>
      </c>
      <c r="AD70" s="27">
        <v>230</v>
      </c>
      <c r="AE70" s="27">
        <v>230</v>
      </c>
      <c r="AF70" s="25" t="s">
        <v>78</v>
      </c>
      <c r="AG70" s="25" t="str">
        <f>VLOOKUP(B70,[1]Sheet1!$B:$K,10,0)</f>
        <v>是</v>
      </c>
      <c r="AH70" s="25" t="s">
        <v>78</v>
      </c>
      <c r="AI70" s="27" t="s">
        <v>79</v>
      </c>
      <c r="AJ70" s="27" t="str">
        <f>VLOOKUP(B70,[1]Sheet1!$B:$H,7,0)</f>
        <v>是</v>
      </c>
      <c r="AK70" s="27" t="str">
        <f>VLOOKUP(B70,[1]Sheet1!$B:$I,8,0)</f>
        <v>否</v>
      </c>
      <c r="AL70" s="27"/>
      <c r="AM70" s="27" t="str">
        <f>VLOOKUP(B70,[1]Sheet1!$B:$J,9,0)</f>
        <v>否</v>
      </c>
      <c r="AN70" s="27"/>
      <c r="AO70" s="33" t="s">
        <v>736</v>
      </c>
      <c r="AP70" s="33">
        <v>17726693712</v>
      </c>
      <c r="AQ70" s="27" t="s">
        <v>510</v>
      </c>
      <c r="AR70" s="26"/>
    </row>
    <row r="71" s="4" customFormat="1" ht="96" spans="1:44">
      <c r="A71" s="25">
        <v>64</v>
      </c>
      <c r="B71" s="29" t="s">
        <v>737</v>
      </c>
      <c r="C71" s="25" t="s">
        <v>589</v>
      </c>
      <c r="D71" s="25" t="s">
        <v>589</v>
      </c>
      <c r="E71" s="27" t="s">
        <v>738</v>
      </c>
      <c r="F71" s="27" t="s">
        <v>65</v>
      </c>
      <c r="G71" s="27" t="s">
        <v>739</v>
      </c>
      <c r="H71" s="25" t="s">
        <v>674</v>
      </c>
      <c r="I71" s="27" t="s">
        <v>675</v>
      </c>
      <c r="J71" s="25" t="s">
        <v>674</v>
      </c>
      <c r="K71" s="27" t="s">
        <v>740</v>
      </c>
      <c r="L71" s="27" t="s">
        <v>244</v>
      </c>
      <c r="M71" s="27" t="s">
        <v>245</v>
      </c>
      <c r="N71" s="27" t="s">
        <v>677</v>
      </c>
      <c r="O71" s="27" t="s">
        <v>678</v>
      </c>
      <c r="P71" s="27" t="s">
        <v>741</v>
      </c>
      <c r="Q71" s="27" t="s">
        <v>505</v>
      </c>
      <c r="R71" s="27" t="s">
        <v>161</v>
      </c>
      <c r="S71" s="27" t="s">
        <v>658</v>
      </c>
      <c r="T71" s="27" t="s">
        <v>148</v>
      </c>
      <c r="U71" s="27">
        <v>2021</v>
      </c>
      <c r="V71" s="25" t="s">
        <v>79</v>
      </c>
      <c r="W71" s="27">
        <v>2021.01</v>
      </c>
      <c r="X71" s="27">
        <v>2021.12</v>
      </c>
      <c r="Y71" s="32">
        <v>57</v>
      </c>
      <c r="Z71" s="55">
        <v>34.24452</v>
      </c>
      <c r="AA71" s="26"/>
      <c r="AB71" s="50"/>
      <c r="AC71" s="26">
        <v>22.75548</v>
      </c>
      <c r="AD71" s="27">
        <v>94</v>
      </c>
      <c r="AE71" s="27">
        <v>94</v>
      </c>
      <c r="AF71" s="25" t="s">
        <v>78</v>
      </c>
      <c r="AG71" s="25" t="str">
        <f>VLOOKUP(B71,[1]Sheet1!$B:$K,10,0)</f>
        <v>是</v>
      </c>
      <c r="AH71" s="25" t="s">
        <v>78</v>
      </c>
      <c r="AI71" s="27" t="s">
        <v>79</v>
      </c>
      <c r="AJ71" s="27" t="str">
        <f>VLOOKUP(B71,[1]Sheet1!$B:$H,7,0)</f>
        <v>是</v>
      </c>
      <c r="AK71" s="27" t="str">
        <f>VLOOKUP(B71,[1]Sheet1!$B:$I,8,0)</f>
        <v>否</v>
      </c>
      <c r="AL71" s="27"/>
      <c r="AM71" s="27" t="str">
        <f>VLOOKUP(B71,[1]Sheet1!$B:$J,9,0)</f>
        <v>否</v>
      </c>
      <c r="AN71" s="27"/>
      <c r="AO71" s="27" t="s">
        <v>465</v>
      </c>
      <c r="AP71" s="27" t="s">
        <v>742</v>
      </c>
      <c r="AQ71" s="27" t="s">
        <v>510</v>
      </c>
      <c r="AR71" s="26"/>
    </row>
    <row r="72" s="4" customFormat="1" ht="96" spans="1:44">
      <c r="A72" s="25">
        <v>65</v>
      </c>
      <c r="B72" s="29" t="s">
        <v>743</v>
      </c>
      <c r="C72" s="25" t="s">
        <v>589</v>
      </c>
      <c r="D72" s="25" t="s">
        <v>589</v>
      </c>
      <c r="E72" s="27" t="s">
        <v>744</v>
      </c>
      <c r="F72" s="27" t="s">
        <v>65</v>
      </c>
      <c r="G72" s="27" t="s">
        <v>468</v>
      </c>
      <c r="H72" s="25" t="s">
        <v>674</v>
      </c>
      <c r="I72" s="27" t="s">
        <v>675</v>
      </c>
      <c r="J72" s="25" t="s">
        <v>674</v>
      </c>
      <c r="K72" s="27" t="s">
        <v>745</v>
      </c>
      <c r="L72" s="27" t="s">
        <v>244</v>
      </c>
      <c r="M72" s="27" t="s">
        <v>245</v>
      </c>
      <c r="N72" s="27" t="s">
        <v>677</v>
      </c>
      <c r="O72" s="27" t="s">
        <v>678</v>
      </c>
      <c r="P72" s="27" t="s">
        <v>746</v>
      </c>
      <c r="Q72" s="27" t="s">
        <v>505</v>
      </c>
      <c r="R72" s="27" t="s">
        <v>161</v>
      </c>
      <c r="S72" s="27" t="s">
        <v>658</v>
      </c>
      <c r="T72" s="27" t="s">
        <v>232</v>
      </c>
      <c r="U72" s="27">
        <v>2021</v>
      </c>
      <c r="V72" s="25" t="s">
        <v>79</v>
      </c>
      <c r="W72" s="27">
        <v>2021.01</v>
      </c>
      <c r="X72" s="27">
        <v>2021.12</v>
      </c>
      <c r="Y72" s="29">
        <v>71</v>
      </c>
      <c r="Z72" s="54">
        <v>44.53549</v>
      </c>
      <c r="AA72" s="26"/>
      <c r="AB72" s="50"/>
      <c r="AC72" s="26">
        <v>26.46451</v>
      </c>
      <c r="AD72" s="27">
        <v>118</v>
      </c>
      <c r="AE72" s="27">
        <v>118</v>
      </c>
      <c r="AF72" s="25" t="s">
        <v>78</v>
      </c>
      <c r="AG72" s="25" t="str">
        <f>VLOOKUP(B72,[1]Sheet1!$B:$K,10,0)</f>
        <v>是</v>
      </c>
      <c r="AH72" s="25" t="s">
        <v>78</v>
      </c>
      <c r="AI72" s="27" t="s">
        <v>79</v>
      </c>
      <c r="AJ72" s="27" t="str">
        <f>VLOOKUP(B72,[1]Sheet1!$B:$H,7,0)</f>
        <v>是</v>
      </c>
      <c r="AK72" s="27" t="str">
        <f>VLOOKUP(B72,[1]Sheet1!$B:$I,8,0)</f>
        <v>否</v>
      </c>
      <c r="AL72" s="27"/>
      <c r="AM72" s="27" t="str">
        <f>VLOOKUP(B72,[1]Sheet1!$B:$J,9,0)</f>
        <v>否</v>
      </c>
      <c r="AN72" s="27"/>
      <c r="AO72" s="27" t="s">
        <v>747</v>
      </c>
      <c r="AP72" s="27" t="s">
        <v>748</v>
      </c>
      <c r="AQ72" s="27" t="s">
        <v>510</v>
      </c>
      <c r="AR72" s="26"/>
    </row>
    <row r="73" s="4" customFormat="1" ht="96" spans="1:44">
      <c r="A73" s="25">
        <v>66</v>
      </c>
      <c r="B73" s="29" t="s">
        <v>749</v>
      </c>
      <c r="C73" s="25" t="s">
        <v>589</v>
      </c>
      <c r="D73" s="25" t="s">
        <v>589</v>
      </c>
      <c r="E73" s="27" t="s">
        <v>750</v>
      </c>
      <c r="F73" s="27" t="s">
        <v>65</v>
      </c>
      <c r="G73" s="27" t="s">
        <v>751</v>
      </c>
      <c r="H73" s="25" t="s">
        <v>674</v>
      </c>
      <c r="I73" s="27" t="s">
        <v>675</v>
      </c>
      <c r="J73" s="25" t="s">
        <v>674</v>
      </c>
      <c r="K73" s="27" t="s">
        <v>752</v>
      </c>
      <c r="L73" s="27" t="s">
        <v>244</v>
      </c>
      <c r="M73" s="27" t="s">
        <v>245</v>
      </c>
      <c r="N73" s="27" t="s">
        <v>677</v>
      </c>
      <c r="O73" s="27" t="s">
        <v>678</v>
      </c>
      <c r="P73" s="27" t="s">
        <v>753</v>
      </c>
      <c r="Q73" s="27" t="s">
        <v>505</v>
      </c>
      <c r="R73" s="27" t="s">
        <v>161</v>
      </c>
      <c r="S73" s="27" t="s">
        <v>658</v>
      </c>
      <c r="T73" s="27" t="s">
        <v>311</v>
      </c>
      <c r="U73" s="27">
        <v>2021</v>
      </c>
      <c r="V73" s="25" t="s">
        <v>79</v>
      </c>
      <c r="W73" s="27">
        <v>2021.01</v>
      </c>
      <c r="X73" s="27">
        <v>2021.12</v>
      </c>
      <c r="Y73" s="29">
        <v>87</v>
      </c>
      <c r="Z73" s="54">
        <v>54.32</v>
      </c>
      <c r="AA73" s="26"/>
      <c r="AB73" s="50"/>
      <c r="AC73" s="26">
        <v>32.68</v>
      </c>
      <c r="AD73" s="27">
        <v>150</v>
      </c>
      <c r="AE73" s="27">
        <v>150</v>
      </c>
      <c r="AF73" s="25" t="s">
        <v>78</v>
      </c>
      <c r="AG73" s="25" t="str">
        <f>VLOOKUP(B73,[1]Sheet1!$B:$K,10,0)</f>
        <v>是</v>
      </c>
      <c r="AH73" s="25" t="s">
        <v>78</v>
      </c>
      <c r="AI73" s="27" t="s">
        <v>79</v>
      </c>
      <c r="AJ73" s="27" t="str">
        <f>VLOOKUP(B73,[1]Sheet1!$B:$H,7,0)</f>
        <v>是</v>
      </c>
      <c r="AK73" s="27" t="str">
        <f>VLOOKUP(B73,[1]Sheet1!$B:$I,8,0)</f>
        <v>否</v>
      </c>
      <c r="AL73" s="27"/>
      <c r="AM73" s="27" t="str">
        <f>VLOOKUP(B73,[1]Sheet1!$B:$J,9,0)</f>
        <v>否</v>
      </c>
      <c r="AN73" s="27"/>
      <c r="AO73" s="33" t="s">
        <v>754</v>
      </c>
      <c r="AP73" s="33">
        <v>17326356093</v>
      </c>
      <c r="AQ73" s="27" t="s">
        <v>510</v>
      </c>
      <c r="AR73" s="26"/>
    </row>
    <row r="74" s="4" customFormat="1" ht="96" spans="1:44">
      <c r="A74" s="25">
        <v>67</v>
      </c>
      <c r="B74" s="29" t="s">
        <v>755</v>
      </c>
      <c r="C74" s="25" t="s">
        <v>589</v>
      </c>
      <c r="D74" s="25" t="s">
        <v>589</v>
      </c>
      <c r="E74" s="27" t="s">
        <v>756</v>
      </c>
      <c r="F74" s="27" t="s">
        <v>65</v>
      </c>
      <c r="G74" s="27" t="s">
        <v>757</v>
      </c>
      <c r="H74" s="25" t="s">
        <v>674</v>
      </c>
      <c r="I74" s="27" t="s">
        <v>675</v>
      </c>
      <c r="J74" s="25" t="s">
        <v>674</v>
      </c>
      <c r="K74" s="27" t="s">
        <v>758</v>
      </c>
      <c r="L74" s="27" t="s">
        <v>244</v>
      </c>
      <c r="M74" s="27" t="s">
        <v>245</v>
      </c>
      <c r="N74" s="27" t="s">
        <v>677</v>
      </c>
      <c r="O74" s="27" t="s">
        <v>678</v>
      </c>
      <c r="P74" s="27" t="s">
        <v>759</v>
      </c>
      <c r="Q74" s="27" t="s">
        <v>505</v>
      </c>
      <c r="R74" s="27" t="s">
        <v>161</v>
      </c>
      <c r="S74" s="27" t="s">
        <v>658</v>
      </c>
      <c r="T74" s="27" t="s">
        <v>382</v>
      </c>
      <c r="U74" s="27">
        <v>2021</v>
      </c>
      <c r="V74" s="25" t="s">
        <v>79</v>
      </c>
      <c r="W74" s="27">
        <v>2021.01</v>
      </c>
      <c r="X74" s="27">
        <v>2021.12</v>
      </c>
      <c r="Y74" s="29">
        <v>76</v>
      </c>
      <c r="Z74" s="54">
        <v>40.375321</v>
      </c>
      <c r="AA74" s="26"/>
      <c r="AB74" s="50"/>
      <c r="AC74" s="26">
        <v>35.624679</v>
      </c>
      <c r="AD74" s="27">
        <v>100</v>
      </c>
      <c r="AE74" s="27">
        <v>100</v>
      </c>
      <c r="AF74" s="25" t="s">
        <v>78</v>
      </c>
      <c r="AG74" s="25" t="str">
        <f>VLOOKUP(B74,[1]Sheet1!$B:$K,10,0)</f>
        <v>是</v>
      </c>
      <c r="AH74" s="25" t="s">
        <v>78</v>
      </c>
      <c r="AI74" s="27" t="s">
        <v>79</v>
      </c>
      <c r="AJ74" s="27" t="str">
        <f>VLOOKUP(B74,[1]Sheet1!$B:$H,7,0)</f>
        <v>是</v>
      </c>
      <c r="AK74" s="27" t="str">
        <f>VLOOKUP(B74,[1]Sheet1!$B:$I,8,0)</f>
        <v>否</v>
      </c>
      <c r="AL74" s="27"/>
      <c r="AM74" s="27" t="str">
        <f>VLOOKUP(B74,[1]Sheet1!$B:$J,9,0)</f>
        <v>否</v>
      </c>
      <c r="AN74" s="27"/>
      <c r="AO74" s="25" t="s">
        <v>384</v>
      </c>
      <c r="AP74" s="25">
        <v>18723500888</v>
      </c>
      <c r="AQ74" s="27" t="s">
        <v>510</v>
      </c>
      <c r="AR74" s="26"/>
    </row>
    <row r="75" s="4" customFormat="1" ht="96" spans="1:44">
      <c r="A75" s="25">
        <v>68</v>
      </c>
      <c r="B75" s="29" t="s">
        <v>760</v>
      </c>
      <c r="C75" s="25" t="s">
        <v>589</v>
      </c>
      <c r="D75" s="25" t="s">
        <v>589</v>
      </c>
      <c r="E75" s="27" t="s">
        <v>761</v>
      </c>
      <c r="F75" s="27" t="s">
        <v>65</v>
      </c>
      <c r="G75" s="27" t="s">
        <v>762</v>
      </c>
      <c r="H75" s="25" t="s">
        <v>674</v>
      </c>
      <c r="I75" s="27" t="s">
        <v>675</v>
      </c>
      <c r="J75" s="25" t="s">
        <v>674</v>
      </c>
      <c r="K75" s="27" t="s">
        <v>763</v>
      </c>
      <c r="L75" s="27" t="s">
        <v>244</v>
      </c>
      <c r="M75" s="27" t="s">
        <v>245</v>
      </c>
      <c r="N75" s="27" t="s">
        <v>677</v>
      </c>
      <c r="O75" s="27" t="s">
        <v>678</v>
      </c>
      <c r="P75" s="27" t="s">
        <v>764</v>
      </c>
      <c r="Q75" s="27" t="s">
        <v>505</v>
      </c>
      <c r="R75" s="27" t="s">
        <v>161</v>
      </c>
      <c r="S75" s="27" t="s">
        <v>658</v>
      </c>
      <c r="T75" s="27" t="s">
        <v>174</v>
      </c>
      <c r="U75" s="27">
        <v>2021</v>
      </c>
      <c r="V75" s="25" t="s">
        <v>79</v>
      </c>
      <c r="W75" s="27">
        <v>2021.01</v>
      </c>
      <c r="X75" s="27">
        <v>2021.12</v>
      </c>
      <c r="Y75" s="29">
        <v>91</v>
      </c>
      <c r="Z75" s="54">
        <v>56.79</v>
      </c>
      <c r="AA75" s="26"/>
      <c r="AB75" s="50"/>
      <c r="AC75" s="26">
        <v>34.21</v>
      </c>
      <c r="AD75" s="27">
        <v>182</v>
      </c>
      <c r="AE75" s="27">
        <v>182</v>
      </c>
      <c r="AF75" s="25" t="s">
        <v>78</v>
      </c>
      <c r="AG75" s="25" t="str">
        <f>VLOOKUP(B75,[1]Sheet1!$B:$K,10,0)</f>
        <v>是</v>
      </c>
      <c r="AH75" s="25" t="s">
        <v>78</v>
      </c>
      <c r="AI75" s="27" t="s">
        <v>79</v>
      </c>
      <c r="AJ75" s="27" t="str">
        <f>VLOOKUP(B75,[1]Sheet1!$B:$H,7,0)</f>
        <v>是</v>
      </c>
      <c r="AK75" s="27" t="str">
        <f>VLOOKUP(B75,[1]Sheet1!$B:$I,8,0)</f>
        <v>否</v>
      </c>
      <c r="AL75" s="27"/>
      <c r="AM75" s="27" t="str">
        <f>VLOOKUP(B75,[1]Sheet1!$B:$J,9,0)</f>
        <v>否</v>
      </c>
      <c r="AN75" s="27"/>
      <c r="AO75" s="33" t="s">
        <v>765</v>
      </c>
      <c r="AP75" s="33">
        <v>13709449746</v>
      </c>
      <c r="AQ75" s="27" t="s">
        <v>510</v>
      </c>
      <c r="AR75" s="26"/>
    </row>
    <row r="76" s="4" customFormat="1" ht="96" spans="1:44">
      <c r="A76" s="25">
        <v>69</v>
      </c>
      <c r="B76" s="29" t="s">
        <v>766</v>
      </c>
      <c r="C76" s="25" t="s">
        <v>589</v>
      </c>
      <c r="D76" s="25" t="s">
        <v>589</v>
      </c>
      <c r="E76" s="27" t="s">
        <v>767</v>
      </c>
      <c r="F76" s="27" t="s">
        <v>65</v>
      </c>
      <c r="G76" s="27" t="s">
        <v>768</v>
      </c>
      <c r="H76" s="25" t="s">
        <v>674</v>
      </c>
      <c r="I76" s="27" t="s">
        <v>675</v>
      </c>
      <c r="J76" s="25" t="s">
        <v>674</v>
      </c>
      <c r="K76" s="27" t="s">
        <v>769</v>
      </c>
      <c r="L76" s="27" t="s">
        <v>244</v>
      </c>
      <c r="M76" s="27" t="s">
        <v>245</v>
      </c>
      <c r="N76" s="27" t="s">
        <v>677</v>
      </c>
      <c r="O76" s="27" t="s">
        <v>678</v>
      </c>
      <c r="P76" s="27" t="s">
        <v>770</v>
      </c>
      <c r="Q76" s="27" t="s">
        <v>505</v>
      </c>
      <c r="R76" s="27" t="s">
        <v>161</v>
      </c>
      <c r="S76" s="27" t="s">
        <v>658</v>
      </c>
      <c r="T76" s="27" t="s">
        <v>322</v>
      </c>
      <c r="U76" s="27">
        <v>2021</v>
      </c>
      <c r="V76" s="25" t="s">
        <v>79</v>
      </c>
      <c r="W76" s="27">
        <v>2021.01</v>
      </c>
      <c r="X76" s="27">
        <v>2021.12</v>
      </c>
      <c r="Y76" s="29">
        <v>77.5</v>
      </c>
      <c r="Z76" s="54">
        <v>48.7</v>
      </c>
      <c r="AA76" s="26"/>
      <c r="AB76" s="50"/>
      <c r="AC76" s="26">
        <v>28.8</v>
      </c>
      <c r="AD76" s="27">
        <v>115</v>
      </c>
      <c r="AE76" s="27">
        <v>115</v>
      </c>
      <c r="AF76" s="25" t="s">
        <v>78</v>
      </c>
      <c r="AG76" s="25" t="str">
        <f>VLOOKUP(B76,[1]Sheet1!$B:$K,10,0)</f>
        <v>是</v>
      </c>
      <c r="AH76" s="25" t="s">
        <v>78</v>
      </c>
      <c r="AI76" s="27" t="s">
        <v>79</v>
      </c>
      <c r="AJ76" s="27" t="str">
        <f>VLOOKUP(B76,[1]Sheet1!$B:$H,7,0)</f>
        <v>是</v>
      </c>
      <c r="AK76" s="27" t="str">
        <f>VLOOKUP(B76,[1]Sheet1!$B:$I,8,0)</f>
        <v>否</v>
      </c>
      <c r="AL76" s="27"/>
      <c r="AM76" s="27" t="str">
        <f>VLOOKUP(B76,[1]Sheet1!$B:$J,9,0)</f>
        <v>否</v>
      </c>
      <c r="AN76" s="27"/>
      <c r="AO76" s="33" t="s">
        <v>323</v>
      </c>
      <c r="AP76" s="33">
        <v>13896202000</v>
      </c>
      <c r="AQ76" s="27" t="s">
        <v>510</v>
      </c>
      <c r="AR76" s="26"/>
    </row>
    <row r="77" s="4" customFormat="1" ht="96" spans="1:44">
      <c r="A77" s="25">
        <v>70</v>
      </c>
      <c r="B77" s="29" t="s">
        <v>771</v>
      </c>
      <c r="C77" s="25" t="s">
        <v>589</v>
      </c>
      <c r="D77" s="25" t="s">
        <v>589</v>
      </c>
      <c r="E77" s="27" t="s">
        <v>772</v>
      </c>
      <c r="F77" s="27" t="s">
        <v>65</v>
      </c>
      <c r="G77" s="27" t="s">
        <v>773</v>
      </c>
      <c r="H77" s="25" t="s">
        <v>674</v>
      </c>
      <c r="I77" s="27" t="s">
        <v>675</v>
      </c>
      <c r="J77" s="25" t="s">
        <v>674</v>
      </c>
      <c r="K77" s="27" t="s">
        <v>774</v>
      </c>
      <c r="L77" s="27" t="s">
        <v>244</v>
      </c>
      <c r="M77" s="27" t="s">
        <v>245</v>
      </c>
      <c r="N77" s="27" t="s">
        <v>677</v>
      </c>
      <c r="O77" s="27" t="s">
        <v>678</v>
      </c>
      <c r="P77" s="27" t="s">
        <v>775</v>
      </c>
      <c r="Q77" s="27" t="s">
        <v>505</v>
      </c>
      <c r="R77" s="27" t="s">
        <v>161</v>
      </c>
      <c r="S77" s="27" t="s">
        <v>658</v>
      </c>
      <c r="T77" s="27" t="s">
        <v>414</v>
      </c>
      <c r="U77" s="27">
        <v>2021</v>
      </c>
      <c r="V77" s="25" t="s">
        <v>79</v>
      </c>
      <c r="W77" s="27">
        <v>2021.01</v>
      </c>
      <c r="X77" s="27">
        <v>2021.12</v>
      </c>
      <c r="Y77" s="29">
        <v>34.5</v>
      </c>
      <c r="Z77" s="54">
        <v>20.4672</v>
      </c>
      <c r="AA77" s="26"/>
      <c r="AB77" s="50"/>
      <c r="AC77" s="26">
        <v>14.0328</v>
      </c>
      <c r="AD77" s="27">
        <v>54</v>
      </c>
      <c r="AE77" s="27">
        <v>54</v>
      </c>
      <c r="AF77" s="25" t="s">
        <v>78</v>
      </c>
      <c r="AG77" s="25" t="str">
        <f>VLOOKUP(B77,[1]Sheet1!$B:$K,10,0)</f>
        <v>是</v>
      </c>
      <c r="AH77" s="25" t="s">
        <v>78</v>
      </c>
      <c r="AI77" s="27" t="s">
        <v>79</v>
      </c>
      <c r="AJ77" s="27" t="str">
        <f>VLOOKUP(B77,[1]Sheet1!$B:$H,7,0)</f>
        <v>是</v>
      </c>
      <c r="AK77" s="27" t="str">
        <f>VLOOKUP(B77,[1]Sheet1!$B:$I,8,0)</f>
        <v>否</v>
      </c>
      <c r="AL77" s="27"/>
      <c r="AM77" s="27" t="str">
        <f>VLOOKUP(B77,[1]Sheet1!$B:$J,9,0)</f>
        <v>否</v>
      </c>
      <c r="AN77" s="27"/>
      <c r="AO77" s="27" t="s">
        <v>776</v>
      </c>
      <c r="AP77" s="27">
        <v>19923213050</v>
      </c>
      <c r="AQ77" s="27" t="s">
        <v>510</v>
      </c>
      <c r="AR77" s="26"/>
    </row>
    <row r="78" s="4" customFormat="1" ht="96" spans="1:44">
      <c r="A78" s="25">
        <v>71</v>
      </c>
      <c r="B78" s="29" t="s">
        <v>777</v>
      </c>
      <c r="C78" s="25" t="s">
        <v>589</v>
      </c>
      <c r="D78" s="25" t="s">
        <v>589</v>
      </c>
      <c r="E78" s="27" t="s">
        <v>778</v>
      </c>
      <c r="F78" s="27" t="s">
        <v>65</v>
      </c>
      <c r="G78" s="27" t="s">
        <v>779</v>
      </c>
      <c r="H78" s="25" t="s">
        <v>674</v>
      </c>
      <c r="I78" s="27" t="s">
        <v>675</v>
      </c>
      <c r="J78" s="25" t="s">
        <v>674</v>
      </c>
      <c r="K78" s="27" t="s">
        <v>780</v>
      </c>
      <c r="L78" s="27" t="s">
        <v>244</v>
      </c>
      <c r="M78" s="27" t="s">
        <v>245</v>
      </c>
      <c r="N78" s="27" t="s">
        <v>677</v>
      </c>
      <c r="O78" s="27" t="s">
        <v>678</v>
      </c>
      <c r="P78" s="27" t="s">
        <v>781</v>
      </c>
      <c r="Q78" s="27" t="s">
        <v>505</v>
      </c>
      <c r="R78" s="27" t="s">
        <v>161</v>
      </c>
      <c r="S78" s="27" t="s">
        <v>658</v>
      </c>
      <c r="T78" s="27" t="s">
        <v>488</v>
      </c>
      <c r="U78" s="27">
        <v>2021</v>
      </c>
      <c r="V78" s="25" t="s">
        <v>79</v>
      </c>
      <c r="W78" s="27">
        <v>2021.01</v>
      </c>
      <c r="X78" s="27">
        <v>2021.12</v>
      </c>
      <c r="Y78" s="29">
        <v>51.5</v>
      </c>
      <c r="Z78" s="54">
        <v>33.686961</v>
      </c>
      <c r="AA78" s="26"/>
      <c r="AB78" s="50"/>
      <c r="AC78" s="26">
        <v>17.813039</v>
      </c>
      <c r="AD78" s="27">
        <v>70</v>
      </c>
      <c r="AE78" s="27">
        <v>70</v>
      </c>
      <c r="AF78" s="25" t="s">
        <v>78</v>
      </c>
      <c r="AG78" s="25" t="str">
        <f>VLOOKUP(B78,[1]Sheet1!$B:$K,10,0)</f>
        <v>是</v>
      </c>
      <c r="AH78" s="25" t="s">
        <v>78</v>
      </c>
      <c r="AI78" s="27" t="s">
        <v>79</v>
      </c>
      <c r="AJ78" s="27" t="str">
        <f>VLOOKUP(B78,[1]Sheet1!$B:$H,7,0)</f>
        <v>是</v>
      </c>
      <c r="AK78" s="27" t="str">
        <f>VLOOKUP(B78,[1]Sheet1!$B:$I,8,0)</f>
        <v>否</v>
      </c>
      <c r="AL78" s="27"/>
      <c r="AM78" s="27" t="str">
        <f>VLOOKUP(B78,[1]Sheet1!$B:$J,9,0)</f>
        <v>否</v>
      </c>
      <c r="AN78" s="27"/>
      <c r="AO78" s="33" t="s">
        <v>782</v>
      </c>
      <c r="AP78" s="33">
        <v>18108380875</v>
      </c>
      <c r="AQ78" s="27" t="s">
        <v>510</v>
      </c>
      <c r="AR78" s="26"/>
    </row>
    <row r="79" s="4" customFormat="1" ht="96" spans="1:44">
      <c r="A79" s="25">
        <v>72</v>
      </c>
      <c r="B79" s="29" t="s">
        <v>783</v>
      </c>
      <c r="C79" s="25" t="s">
        <v>589</v>
      </c>
      <c r="D79" s="25" t="s">
        <v>589</v>
      </c>
      <c r="E79" s="27" t="s">
        <v>784</v>
      </c>
      <c r="F79" s="27" t="s">
        <v>65</v>
      </c>
      <c r="G79" s="27" t="s">
        <v>785</v>
      </c>
      <c r="H79" s="25" t="s">
        <v>674</v>
      </c>
      <c r="I79" s="27" t="s">
        <v>675</v>
      </c>
      <c r="J79" s="25" t="s">
        <v>674</v>
      </c>
      <c r="K79" s="27" t="s">
        <v>786</v>
      </c>
      <c r="L79" s="27" t="s">
        <v>244</v>
      </c>
      <c r="M79" s="27" t="s">
        <v>245</v>
      </c>
      <c r="N79" s="27" t="s">
        <v>677</v>
      </c>
      <c r="O79" s="27" t="s">
        <v>678</v>
      </c>
      <c r="P79" s="27" t="s">
        <v>787</v>
      </c>
      <c r="Q79" s="27" t="s">
        <v>505</v>
      </c>
      <c r="R79" s="27" t="s">
        <v>161</v>
      </c>
      <c r="S79" s="27" t="s">
        <v>658</v>
      </c>
      <c r="T79" s="27" t="s">
        <v>424</v>
      </c>
      <c r="U79" s="27">
        <v>2021</v>
      </c>
      <c r="V79" s="25" t="s">
        <v>79</v>
      </c>
      <c r="W79" s="27">
        <v>2021.01</v>
      </c>
      <c r="X79" s="27">
        <v>2021.12</v>
      </c>
      <c r="Y79" s="29">
        <v>26.5</v>
      </c>
      <c r="Z79" s="54">
        <v>15.9744</v>
      </c>
      <c r="AA79" s="26"/>
      <c r="AB79" s="50"/>
      <c r="AC79" s="26">
        <v>10.5256</v>
      </c>
      <c r="AD79" s="27">
        <v>52</v>
      </c>
      <c r="AE79" s="27">
        <v>52</v>
      </c>
      <c r="AF79" s="25" t="s">
        <v>78</v>
      </c>
      <c r="AG79" s="25" t="str">
        <f>VLOOKUP(B79,[1]Sheet1!$B:$K,10,0)</f>
        <v>是</v>
      </c>
      <c r="AH79" s="25" t="s">
        <v>78</v>
      </c>
      <c r="AI79" s="27" t="s">
        <v>79</v>
      </c>
      <c r="AJ79" s="27" t="str">
        <f>VLOOKUP(B79,[1]Sheet1!$B:$H,7,0)</f>
        <v>是</v>
      </c>
      <c r="AK79" s="27" t="str">
        <f>VLOOKUP(B79,[1]Sheet1!$B:$I,8,0)</f>
        <v>否</v>
      </c>
      <c r="AL79" s="27"/>
      <c r="AM79" s="27" t="str">
        <f>VLOOKUP(B79,[1]Sheet1!$B:$J,9,0)</f>
        <v>否</v>
      </c>
      <c r="AN79" s="27"/>
      <c r="AO79" s="27" t="s">
        <v>426</v>
      </c>
      <c r="AP79" s="27">
        <v>13594417020</v>
      </c>
      <c r="AQ79" s="27" t="s">
        <v>510</v>
      </c>
      <c r="AR79" s="26"/>
    </row>
    <row r="80" s="4" customFormat="1" ht="96" spans="1:44">
      <c r="A80" s="25">
        <v>73</v>
      </c>
      <c r="B80" s="29" t="s">
        <v>788</v>
      </c>
      <c r="C80" s="25" t="s">
        <v>589</v>
      </c>
      <c r="D80" s="25" t="s">
        <v>589</v>
      </c>
      <c r="E80" s="27" t="s">
        <v>789</v>
      </c>
      <c r="F80" s="27" t="s">
        <v>65</v>
      </c>
      <c r="G80" s="27" t="s">
        <v>790</v>
      </c>
      <c r="H80" s="25" t="s">
        <v>674</v>
      </c>
      <c r="I80" s="27" t="s">
        <v>675</v>
      </c>
      <c r="J80" s="25" t="s">
        <v>674</v>
      </c>
      <c r="K80" s="27" t="s">
        <v>791</v>
      </c>
      <c r="L80" s="27" t="s">
        <v>244</v>
      </c>
      <c r="M80" s="27" t="s">
        <v>245</v>
      </c>
      <c r="N80" s="27" t="s">
        <v>677</v>
      </c>
      <c r="O80" s="27" t="s">
        <v>678</v>
      </c>
      <c r="P80" s="27" t="s">
        <v>792</v>
      </c>
      <c r="Q80" s="27" t="s">
        <v>505</v>
      </c>
      <c r="R80" s="27" t="s">
        <v>161</v>
      </c>
      <c r="S80" s="27" t="s">
        <v>658</v>
      </c>
      <c r="T80" s="27" t="s">
        <v>438</v>
      </c>
      <c r="U80" s="27">
        <v>2021</v>
      </c>
      <c r="V80" s="25" t="s">
        <v>79</v>
      </c>
      <c r="W80" s="27">
        <v>2021.01</v>
      </c>
      <c r="X80" s="27">
        <v>2021.12</v>
      </c>
      <c r="Y80" s="29">
        <v>82</v>
      </c>
      <c r="Z80" s="54">
        <v>47.6631</v>
      </c>
      <c r="AA80" s="26"/>
      <c r="AB80" s="50"/>
      <c r="AC80" s="26">
        <v>34.3369</v>
      </c>
      <c r="AD80" s="27">
        <v>115</v>
      </c>
      <c r="AE80" s="27">
        <v>115</v>
      </c>
      <c r="AF80" s="25" t="s">
        <v>78</v>
      </c>
      <c r="AG80" s="25" t="str">
        <f>VLOOKUP(B80,[1]Sheet1!$B:$K,10,0)</f>
        <v>是</v>
      </c>
      <c r="AH80" s="25" t="s">
        <v>78</v>
      </c>
      <c r="AI80" s="27" t="s">
        <v>79</v>
      </c>
      <c r="AJ80" s="27" t="str">
        <f>VLOOKUP(B80,[1]Sheet1!$B:$H,7,0)</f>
        <v>是</v>
      </c>
      <c r="AK80" s="27" t="str">
        <f>VLOOKUP(B80,[1]Sheet1!$B:$I,8,0)</f>
        <v>否</v>
      </c>
      <c r="AL80" s="27"/>
      <c r="AM80" s="27" t="str">
        <f>VLOOKUP(B80,[1]Sheet1!$B:$J,9,0)</f>
        <v>否</v>
      </c>
      <c r="AN80" s="27"/>
      <c r="AO80" s="27" t="s">
        <v>793</v>
      </c>
      <c r="AP80" s="27">
        <v>15826299925</v>
      </c>
      <c r="AQ80" s="27" t="s">
        <v>510</v>
      </c>
      <c r="AR80" s="26"/>
    </row>
    <row r="81" s="4" customFormat="1" ht="96" spans="1:44">
      <c r="A81" s="25">
        <v>74</v>
      </c>
      <c r="B81" s="29" t="s">
        <v>794</v>
      </c>
      <c r="C81" s="25" t="s">
        <v>589</v>
      </c>
      <c r="D81" s="25" t="s">
        <v>589</v>
      </c>
      <c r="E81" s="27" t="s">
        <v>795</v>
      </c>
      <c r="F81" s="27" t="s">
        <v>65</v>
      </c>
      <c r="G81" s="27" t="s">
        <v>332</v>
      </c>
      <c r="H81" s="25" t="s">
        <v>674</v>
      </c>
      <c r="I81" s="27" t="s">
        <v>675</v>
      </c>
      <c r="J81" s="25" t="s">
        <v>674</v>
      </c>
      <c r="K81" s="27" t="s">
        <v>796</v>
      </c>
      <c r="L81" s="27" t="s">
        <v>244</v>
      </c>
      <c r="M81" s="27" t="s">
        <v>245</v>
      </c>
      <c r="N81" s="27" t="s">
        <v>677</v>
      </c>
      <c r="O81" s="27" t="s">
        <v>678</v>
      </c>
      <c r="P81" s="27" t="s">
        <v>797</v>
      </c>
      <c r="Q81" s="27" t="s">
        <v>505</v>
      </c>
      <c r="R81" s="27" t="s">
        <v>161</v>
      </c>
      <c r="S81" s="27" t="s">
        <v>658</v>
      </c>
      <c r="T81" s="27" t="s">
        <v>330</v>
      </c>
      <c r="U81" s="27">
        <v>2021</v>
      </c>
      <c r="V81" s="25" t="s">
        <v>79</v>
      </c>
      <c r="W81" s="27">
        <v>2021.01</v>
      </c>
      <c r="X81" s="27">
        <v>2021.12</v>
      </c>
      <c r="Y81" s="29">
        <v>152</v>
      </c>
      <c r="Z81" s="54">
        <v>94.5944</v>
      </c>
      <c r="AA81" s="26"/>
      <c r="AB81" s="50"/>
      <c r="AC81" s="26">
        <v>57.4056</v>
      </c>
      <c r="AD81" s="27">
        <v>207</v>
      </c>
      <c r="AE81" s="27">
        <v>207</v>
      </c>
      <c r="AF81" s="25" t="s">
        <v>78</v>
      </c>
      <c r="AG81" s="25" t="str">
        <f>VLOOKUP(B81,[1]Sheet1!$B:$K,10,0)</f>
        <v>是</v>
      </c>
      <c r="AH81" s="25" t="s">
        <v>78</v>
      </c>
      <c r="AI81" s="27" t="s">
        <v>79</v>
      </c>
      <c r="AJ81" s="27" t="str">
        <f>VLOOKUP(B81,[1]Sheet1!$B:$H,7,0)</f>
        <v>是</v>
      </c>
      <c r="AK81" s="27" t="str">
        <f>VLOOKUP(B81,[1]Sheet1!$B:$I,8,0)</f>
        <v>否</v>
      </c>
      <c r="AL81" s="27"/>
      <c r="AM81" s="27" t="str">
        <f>VLOOKUP(B81,[1]Sheet1!$B:$J,9,0)</f>
        <v>否</v>
      </c>
      <c r="AN81" s="27"/>
      <c r="AO81" s="33" t="s">
        <v>798</v>
      </c>
      <c r="AP81" s="33">
        <v>17784027007</v>
      </c>
      <c r="AQ81" s="27" t="s">
        <v>510</v>
      </c>
      <c r="AR81" s="26"/>
    </row>
    <row r="82" s="4" customFormat="1" ht="96" spans="1:44">
      <c r="A82" s="25">
        <v>75</v>
      </c>
      <c r="B82" s="26" t="s">
        <v>799</v>
      </c>
      <c r="C82" s="25" t="s">
        <v>589</v>
      </c>
      <c r="D82" s="25" t="s">
        <v>589</v>
      </c>
      <c r="E82" s="27" t="s">
        <v>800</v>
      </c>
      <c r="F82" s="27" t="s">
        <v>65</v>
      </c>
      <c r="G82" s="27" t="s">
        <v>801</v>
      </c>
      <c r="H82" s="25" t="s">
        <v>674</v>
      </c>
      <c r="I82" s="27" t="s">
        <v>675</v>
      </c>
      <c r="J82" s="25" t="s">
        <v>674</v>
      </c>
      <c r="K82" s="27" t="s">
        <v>802</v>
      </c>
      <c r="L82" s="27" t="s">
        <v>244</v>
      </c>
      <c r="M82" s="27" t="s">
        <v>245</v>
      </c>
      <c r="N82" s="27" t="s">
        <v>677</v>
      </c>
      <c r="O82" s="27" t="s">
        <v>678</v>
      </c>
      <c r="P82" s="27" t="s">
        <v>803</v>
      </c>
      <c r="Q82" s="27" t="s">
        <v>505</v>
      </c>
      <c r="R82" s="27" t="s">
        <v>161</v>
      </c>
      <c r="S82" s="27" t="s">
        <v>658</v>
      </c>
      <c r="T82" s="25" t="s">
        <v>162</v>
      </c>
      <c r="U82" s="27">
        <v>2021</v>
      </c>
      <c r="V82" s="25" t="s">
        <v>79</v>
      </c>
      <c r="W82" s="27">
        <v>2021.01</v>
      </c>
      <c r="X82" s="27">
        <v>2021.12</v>
      </c>
      <c r="Y82" s="26">
        <v>22.5</v>
      </c>
      <c r="Z82" s="54">
        <v>10.495</v>
      </c>
      <c r="AA82" s="26"/>
      <c r="AB82" s="50"/>
      <c r="AC82" s="26">
        <v>12.005</v>
      </c>
      <c r="AD82" s="27">
        <v>30</v>
      </c>
      <c r="AE82" s="27">
        <v>30</v>
      </c>
      <c r="AF82" s="25" t="s">
        <v>78</v>
      </c>
      <c r="AG82" s="25" t="str">
        <f>VLOOKUP(B82,[1]Sheet1!$B:$K,10,0)</f>
        <v>是</v>
      </c>
      <c r="AH82" s="25" t="s">
        <v>78</v>
      </c>
      <c r="AI82" s="27" t="s">
        <v>79</v>
      </c>
      <c r="AJ82" s="27" t="str">
        <f>VLOOKUP(B82,[1]Sheet1!$B:$H,7,0)</f>
        <v>是</v>
      </c>
      <c r="AK82" s="27" t="str">
        <f>VLOOKUP(B82,[1]Sheet1!$B:$I,8,0)</f>
        <v>否</v>
      </c>
      <c r="AL82" s="25"/>
      <c r="AM82" s="27" t="str">
        <f>VLOOKUP(B82,[1]Sheet1!$B:$J,9,0)</f>
        <v>否</v>
      </c>
      <c r="AN82" s="25"/>
      <c r="AO82" s="25" t="s">
        <v>804</v>
      </c>
      <c r="AP82" s="25">
        <v>17783989058</v>
      </c>
      <c r="AQ82" s="27" t="s">
        <v>510</v>
      </c>
      <c r="AR82" s="26"/>
    </row>
    <row r="83" s="4" customFormat="1" ht="96" spans="1:44">
      <c r="A83" s="25">
        <v>76</v>
      </c>
      <c r="B83" s="26" t="s">
        <v>805</v>
      </c>
      <c r="C83" s="25" t="s">
        <v>589</v>
      </c>
      <c r="D83" s="25" t="s">
        <v>589</v>
      </c>
      <c r="E83" s="27" t="s">
        <v>806</v>
      </c>
      <c r="F83" s="27" t="s">
        <v>65</v>
      </c>
      <c r="G83" s="25" t="s">
        <v>807</v>
      </c>
      <c r="H83" s="25" t="s">
        <v>674</v>
      </c>
      <c r="I83" s="27" t="s">
        <v>675</v>
      </c>
      <c r="J83" s="25" t="s">
        <v>674</v>
      </c>
      <c r="K83" s="27" t="s">
        <v>808</v>
      </c>
      <c r="L83" s="27" t="s">
        <v>244</v>
      </c>
      <c r="M83" s="27" t="s">
        <v>245</v>
      </c>
      <c r="N83" s="27" t="s">
        <v>677</v>
      </c>
      <c r="O83" s="27" t="s">
        <v>678</v>
      </c>
      <c r="P83" s="25" t="s">
        <v>809</v>
      </c>
      <c r="Q83" s="27" t="s">
        <v>505</v>
      </c>
      <c r="R83" s="27" t="s">
        <v>161</v>
      </c>
      <c r="S83" s="27" t="s">
        <v>658</v>
      </c>
      <c r="T83" s="25" t="s">
        <v>211</v>
      </c>
      <c r="U83" s="27">
        <v>2021</v>
      </c>
      <c r="V83" s="25" t="s">
        <v>79</v>
      </c>
      <c r="W83" s="27">
        <v>2021.01</v>
      </c>
      <c r="X83" s="27">
        <v>2021.12</v>
      </c>
      <c r="Y83" s="26">
        <v>19.5</v>
      </c>
      <c r="Z83" s="54">
        <v>12.5934</v>
      </c>
      <c r="AA83" s="26"/>
      <c r="AB83" s="50"/>
      <c r="AC83" s="26">
        <v>6.9066</v>
      </c>
      <c r="AD83" s="27">
        <v>28</v>
      </c>
      <c r="AE83" s="27">
        <v>28</v>
      </c>
      <c r="AF83" s="25" t="s">
        <v>78</v>
      </c>
      <c r="AG83" s="25" t="str">
        <f>VLOOKUP(B83,[1]Sheet1!$B:$K,10,0)</f>
        <v>是</v>
      </c>
      <c r="AH83" s="25" t="s">
        <v>78</v>
      </c>
      <c r="AI83" s="27" t="s">
        <v>79</v>
      </c>
      <c r="AJ83" s="27" t="str">
        <f>VLOOKUP(B83,[1]Sheet1!$B:$H,7,0)</f>
        <v>是</v>
      </c>
      <c r="AK83" s="27" t="str">
        <f>VLOOKUP(B83,[1]Sheet1!$B:$I,8,0)</f>
        <v>否</v>
      </c>
      <c r="AL83" s="25"/>
      <c r="AM83" s="27" t="str">
        <f>VLOOKUP(B83,[1]Sheet1!$B:$J,9,0)</f>
        <v>否</v>
      </c>
      <c r="AN83" s="25"/>
      <c r="AO83" s="25" t="s">
        <v>213</v>
      </c>
      <c r="AP83" s="27" t="s">
        <v>810</v>
      </c>
      <c r="AQ83" s="27" t="s">
        <v>510</v>
      </c>
      <c r="AR83" s="26"/>
    </row>
    <row r="84" s="4" customFormat="1" ht="96" spans="1:44">
      <c r="A84" s="25">
        <v>77</v>
      </c>
      <c r="B84" s="26" t="s">
        <v>811</v>
      </c>
      <c r="C84" s="25" t="s">
        <v>589</v>
      </c>
      <c r="D84" s="25" t="s">
        <v>589</v>
      </c>
      <c r="E84" s="27" t="s">
        <v>812</v>
      </c>
      <c r="F84" s="27" t="s">
        <v>65</v>
      </c>
      <c r="G84" s="45" t="s">
        <v>813</v>
      </c>
      <c r="H84" s="25" t="s">
        <v>674</v>
      </c>
      <c r="I84" s="27" t="s">
        <v>675</v>
      </c>
      <c r="J84" s="25" t="s">
        <v>674</v>
      </c>
      <c r="K84" s="27" t="s">
        <v>814</v>
      </c>
      <c r="L84" s="27" t="s">
        <v>244</v>
      </c>
      <c r="M84" s="27" t="s">
        <v>245</v>
      </c>
      <c r="N84" s="27" t="s">
        <v>677</v>
      </c>
      <c r="O84" s="27" t="s">
        <v>678</v>
      </c>
      <c r="P84" s="25" t="s">
        <v>815</v>
      </c>
      <c r="Q84" s="27" t="s">
        <v>505</v>
      </c>
      <c r="R84" s="27" t="s">
        <v>161</v>
      </c>
      <c r="S84" s="27" t="s">
        <v>658</v>
      </c>
      <c r="T84" s="25" t="s">
        <v>77</v>
      </c>
      <c r="U84" s="27">
        <v>2021</v>
      </c>
      <c r="V84" s="25" t="s">
        <v>79</v>
      </c>
      <c r="W84" s="27">
        <v>2021.01</v>
      </c>
      <c r="X84" s="27">
        <v>2021.12</v>
      </c>
      <c r="Y84" s="44">
        <v>78.5</v>
      </c>
      <c r="Z84" s="54">
        <v>46.9591</v>
      </c>
      <c r="AA84" s="26"/>
      <c r="AB84" s="50"/>
      <c r="AC84" s="26">
        <v>31.5409</v>
      </c>
      <c r="AD84" s="67">
        <v>92</v>
      </c>
      <c r="AE84" s="67">
        <v>92</v>
      </c>
      <c r="AF84" s="25" t="s">
        <v>78</v>
      </c>
      <c r="AG84" s="25" t="str">
        <f>VLOOKUP(B84,[1]Sheet1!$B:$K,10,0)</f>
        <v>是</v>
      </c>
      <c r="AH84" s="25" t="s">
        <v>78</v>
      </c>
      <c r="AI84" s="27" t="s">
        <v>79</v>
      </c>
      <c r="AJ84" s="27" t="str">
        <f>VLOOKUP(B84,[1]Sheet1!$B:$H,7,0)</f>
        <v>是</v>
      </c>
      <c r="AK84" s="27" t="str">
        <f>VLOOKUP(B84,[1]Sheet1!$B:$I,8,0)</f>
        <v>否</v>
      </c>
      <c r="AL84" s="45"/>
      <c r="AM84" s="27" t="str">
        <f>VLOOKUP(B84,[1]Sheet1!$B:$J,9,0)</f>
        <v>否</v>
      </c>
      <c r="AN84" s="45"/>
      <c r="AO84" s="45" t="s">
        <v>816</v>
      </c>
      <c r="AP84" s="45" t="s">
        <v>817</v>
      </c>
      <c r="AQ84" s="27" t="s">
        <v>510</v>
      </c>
      <c r="AR84" s="26"/>
    </row>
    <row r="85" s="4" customFormat="1" ht="96" spans="1:44">
      <c r="A85" s="25">
        <v>78</v>
      </c>
      <c r="B85" s="26" t="s">
        <v>818</v>
      </c>
      <c r="C85" s="25" t="s">
        <v>136</v>
      </c>
      <c r="D85" s="25" t="s">
        <v>137</v>
      </c>
      <c r="E85" s="30" t="s">
        <v>819</v>
      </c>
      <c r="F85" s="25" t="s">
        <v>102</v>
      </c>
      <c r="G85" s="25" t="s">
        <v>820</v>
      </c>
      <c r="H85" s="27" t="s">
        <v>821</v>
      </c>
      <c r="I85" s="27" t="s">
        <v>822</v>
      </c>
      <c r="J85" s="28" t="s">
        <v>819</v>
      </c>
      <c r="K85" s="28" t="s">
        <v>819</v>
      </c>
      <c r="L85" s="25" t="s">
        <v>70</v>
      </c>
      <c r="M85" s="25" t="s">
        <v>71</v>
      </c>
      <c r="N85" s="25" t="s">
        <v>107</v>
      </c>
      <c r="O85" s="27" t="s">
        <v>823</v>
      </c>
      <c r="P85" s="27" t="s">
        <v>824</v>
      </c>
      <c r="Q85" s="27" t="s">
        <v>825</v>
      </c>
      <c r="R85" s="25" t="s">
        <v>161</v>
      </c>
      <c r="S85" s="30" t="s">
        <v>826</v>
      </c>
      <c r="T85" s="25" t="s">
        <v>162</v>
      </c>
      <c r="U85" s="27">
        <v>2021</v>
      </c>
      <c r="V85" s="25" t="s">
        <v>79</v>
      </c>
      <c r="W85" s="27">
        <v>2021.01</v>
      </c>
      <c r="X85" s="27">
        <v>2021.11</v>
      </c>
      <c r="Y85" s="26">
        <v>153</v>
      </c>
      <c r="Z85" s="26">
        <v>153</v>
      </c>
      <c r="AA85" s="26"/>
      <c r="AB85" s="50"/>
      <c r="AC85" s="26"/>
      <c r="AD85" s="27" t="s">
        <v>824</v>
      </c>
      <c r="AE85" s="27" t="s">
        <v>824</v>
      </c>
      <c r="AF85" s="25" t="s">
        <v>78</v>
      </c>
      <c r="AG85" s="25" t="str">
        <f>VLOOKUP(B85,[1]Sheet1!$B:$K,10,0)</f>
        <v>否</v>
      </c>
      <c r="AH85" s="25" t="s">
        <v>78</v>
      </c>
      <c r="AI85" s="27" t="s">
        <v>79</v>
      </c>
      <c r="AJ85" s="27" t="str">
        <f>VLOOKUP(B85,[1]Sheet1!$B:$H,7,0)</f>
        <v>是</v>
      </c>
      <c r="AK85" s="27" t="str">
        <f>VLOOKUP(B85,[1]Sheet1!$B:$I,8,0)</f>
        <v>否</v>
      </c>
      <c r="AL85" s="27"/>
      <c r="AM85" s="27" t="str">
        <f>VLOOKUP(B85,[1]Sheet1!$B:$J,9,0)</f>
        <v>否</v>
      </c>
      <c r="AN85" s="27"/>
      <c r="AO85" s="27" t="s">
        <v>165</v>
      </c>
      <c r="AP85" s="27" t="s">
        <v>478</v>
      </c>
      <c r="AQ85" s="27" t="s">
        <v>827</v>
      </c>
      <c r="AR85" s="26"/>
    </row>
    <row r="86" s="4" customFormat="1" ht="60" spans="1:44">
      <c r="A86" s="25">
        <v>79</v>
      </c>
      <c r="B86" s="26" t="s">
        <v>828</v>
      </c>
      <c r="C86" s="25" t="s">
        <v>136</v>
      </c>
      <c r="D86" s="25" t="s">
        <v>137</v>
      </c>
      <c r="E86" s="30" t="s">
        <v>829</v>
      </c>
      <c r="F86" s="25" t="s">
        <v>102</v>
      </c>
      <c r="G86" s="25" t="s">
        <v>830</v>
      </c>
      <c r="H86" s="27" t="s">
        <v>831</v>
      </c>
      <c r="I86" s="27" t="s">
        <v>832</v>
      </c>
      <c r="J86" s="28" t="s">
        <v>833</v>
      </c>
      <c r="K86" s="30" t="s">
        <v>829</v>
      </c>
      <c r="L86" s="25" t="s">
        <v>106</v>
      </c>
      <c r="M86" s="25" t="s">
        <v>71</v>
      </c>
      <c r="N86" s="25" t="s">
        <v>834</v>
      </c>
      <c r="O86" s="27" t="s">
        <v>835</v>
      </c>
      <c r="P86" s="27" t="s">
        <v>836</v>
      </c>
      <c r="Q86" s="27" t="s">
        <v>837</v>
      </c>
      <c r="R86" s="25" t="s">
        <v>161</v>
      </c>
      <c r="S86" s="30" t="s">
        <v>838</v>
      </c>
      <c r="T86" s="25" t="s">
        <v>174</v>
      </c>
      <c r="U86" s="27">
        <v>2021</v>
      </c>
      <c r="V86" s="25" t="s">
        <v>78</v>
      </c>
      <c r="W86" s="27">
        <v>2021.01</v>
      </c>
      <c r="X86" s="27">
        <v>2021.11</v>
      </c>
      <c r="Y86" s="49">
        <v>100</v>
      </c>
      <c r="Z86" s="49"/>
      <c r="AA86" s="49"/>
      <c r="AB86" s="50"/>
      <c r="AC86" s="49">
        <v>100</v>
      </c>
      <c r="AD86" s="27" t="s">
        <v>836</v>
      </c>
      <c r="AE86" s="27" t="s">
        <v>836</v>
      </c>
      <c r="AF86" s="25" t="s">
        <v>78</v>
      </c>
      <c r="AG86" s="25" t="s">
        <v>78</v>
      </c>
      <c r="AH86" s="25" t="s">
        <v>78</v>
      </c>
      <c r="AI86" s="27" t="s">
        <v>79</v>
      </c>
      <c r="AJ86" s="27" t="s">
        <v>78</v>
      </c>
      <c r="AK86" s="27" t="s">
        <v>78</v>
      </c>
      <c r="AL86" s="27"/>
      <c r="AM86" s="27" t="s">
        <v>78</v>
      </c>
      <c r="AN86" s="27"/>
      <c r="AO86" s="27" t="s">
        <v>839</v>
      </c>
      <c r="AP86" s="27">
        <v>13658230089</v>
      </c>
      <c r="AQ86" s="26"/>
      <c r="AR86" s="26" t="s">
        <v>81</v>
      </c>
    </row>
    <row r="87" s="4" customFormat="1" ht="96" spans="1:44">
      <c r="A87" s="25">
        <v>80</v>
      </c>
      <c r="B87" s="26" t="s">
        <v>840</v>
      </c>
      <c r="C87" s="25" t="s">
        <v>136</v>
      </c>
      <c r="D87" s="25" t="s">
        <v>137</v>
      </c>
      <c r="E87" s="30" t="s">
        <v>841</v>
      </c>
      <c r="F87" s="25" t="s">
        <v>102</v>
      </c>
      <c r="G87" s="25" t="s">
        <v>842</v>
      </c>
      <c r="H87" s="27" t="s">
        <v>843</v>
      </c>
      <c r="I87" s="27" t="s">
        <v>303</v>
      </c>
      <c r="J87" s="28" t="s">
        <v>841</v>
      </c>
      <c r="K87" s="28" t="s">
        <v>841</v>
      </c>
      <c r="L87" s="25" t="s">
        <v>305</v>
      </c>
      <c r="M87" s="25" t="s">
        <v>306</v>
      </c>
      <c r="N87" s="25" t="s">
        <v>844</v>
      </c>
      <c r="O87" s="27" t="s">
        <v>845</v>
      </c>
      <c r="P87" s="27" t="s">
        <v>308</v>
      </c>
      <c r="Q87" s="27" t="s">
        <v>846</v>
      </c>
      <c r="R87" s="25" t="s">
        <v>310</v>
      </c>
      <c r="S87" s="30" t="s">
        <v>838</v>
      </c>
      <c r="T87" s="25" t="s">
        <v>311</v>
      </c>
      <c r="U87" s="27">
        <v>2021</v>
      </c>
      <c r="V87" s="25" t="s">
        <v>78</v>
      </c>
      <c r="W87" s="27">
        <v>2021.01</v>
      </c>
      <c r="X87" s="27">
        <v>2021.11</v>
      </c>
      <c r="Y87" s="49">
        <v>230</v>
      </c>
      <c r="Z87" s="49"/>
      <c r="AA87" s="49"/>
      <c r="AB87" s="50"/>
      <c r="AC87" s="49">
        <v>230</v>
      </c>
      <c r="AD87" s="27" t="s">
        <v>308</v>
      </c>
      <c r="AE87" s="27" t="s">
        <v>308</v>
      </c>
      <c r="AF87" s="25" t="s">
        <v>78</v>
      </c>
      <c r="AG87" s="25" t="s">
        <v>78</v>
      </c>
      <c r="AH87" s="25" t="s">
        <v>78</v>
      </c>
      <c r="AI87" s="27" t="s">
        <v>79</v>
      </c>
      <c r="AJ87" s="27" t="s">
        <v>79</v>
      </c>
      <c r="AK87" s="27" t="s">
        <v>78</v>
      </c>
      <c r="AL87" s="27"/>
      <c r="AM87" s="27" t="s">
        <v>78</v>
      </c>
      <c r="AN87" s="27"/>
      <c r="AO87" s="27" t="s">
        <v>312</v>
      </c>
      <c r="AP87" s="27">
        <v>13883367670</v>
      </c>
      <c r="AQ87" s="26"/>
      <c r="AR87" s="26" t="s">
        <v>81</v>
      </c>
    </row>
    <row r="88" s="4" customFormat="1" ht="36" spans="1:44">
      <c r="A88" s="25">
        <v>81</v>
      </c>
      <c r="B88" s="26" t="s">
        <v>847</v>
      </c>
      <c r="C88" s="25" t="s">
        <v>136</v>
      </c>
      <c r="D88" s="25" t="s">
        <v>137</v>
      </c>
      <c r="E88" s="30" t="s">
        <v>848</v>
      </c>
      <c r="F88" s="25" t="s">
        <v>102</v>
      </c>
      <c r="G88" s="25" t="s">
        <v>849</v>
      </c>
      <c r="H88" s="27" t="s">
        <v>850</v>
      </c>
      <c r="I88" s="27" t="s">
        <v>851</v>
      </c>
      <c r="J88" s="28" t="s">
        <v>852</v>
      </c>
      <c r="K88" s="28" t="s">
        <v>853</v>
      </c>
      <c r="L88" s="25" t="s">
        <v>106</v>
      </c>
      <c r="M88" s="25" t="s">
        <v>71</v>
      </c>
      <c r="N88" s="25" t="s">
        <v>854</v>
      </c>
      <c r="O88" s="27" t="s">
        <v>851</v>
      </c>
      <c r="P88" s="27" t="s">
        <v>855</v>
      </c>
      <c r="Q88" s="27" t="s">
        <v>210</v>
      </c>
      <c r="R88" s="25" t="s">
        <v>161</v>
      </c>
      <c r="S88" s="30" t="s">
        <v>838</v>
      </c>
      <c r="T88" s="25" t="s">
        <v>322</v>
      </c>
      <c r="U88" s="27">
        <v>2021</v>
      </c>
      <c r="V88" s="25" t="s">
        <v>78</v>
      </c>
      <c r="W88" s="27">
        <v>2021.01</v>
      </c>
      <c r="X88" s="27">
        <v>2021.11</v>
      </c>
      <c r="Y88" s="49">
        <v>80</v>
      </c>
      <c r="Z88" s="49"/>
      <c r="AA88" s="49"/>
      <c r="AB88" s="50"/>
      <c r="AC88" s="49">
        <v>80</v>
      </c>
      <c r="AD88" s="27" t="s">
        <v>856</v>
      </c>
      <c r="AE88" s="27" t="s">
        <v>856</v>
      </c>
      <c r="AF88" s="25" t="s">
        <v>78</v>
      </c>
      <c r="AG88" s="25" t="s">
        <v>78</v>
      </c>
      <c r="AH88" s="25" t="s">
        <v>78</v>
      </c>
      <c r="AI88" s="27" t="s">
        <v>79</v>
      </c>
      <c r="AJ88" s="27" t="s">
        <v>79</v>
      </c>
      <c r="AK88" s="27" t="s">
        <v>78</v>
      </c>
      <c r="AL88" s="27"/>
      <c r="AM88" s="27" t="s">
        <v>78</v>
      </c>
      <c r="AN88" s="27"/>
      <c r="AO88" s="27" t="s">
        <v>323</v>
      </c>
      <c r="AP88" s="27">
        <v>13896202000</v>
      </c>
      <c r="AQ88" s="26"/>
      <c r="AR88" s="26" t="s">
        <v>81</v>
      </c>
    </row>
    <row r="89" s="4" customFormat="1" ht="108" spans="1:44">
      <c r="A89" s="25">
        <v>82</v>
      </c>
      <c r="B89" s="26" t="s">
        <v>857</v>
      </c>
      <c r="C89" s="25" t="s">
        <v>136</v>
      </c>
      <c r="D89" s="25" t="s">
        <v>137</v>
      </c>
      <c r="E89" s="30" t="s">
        <v>858</v>
      </c>
      <c r="F89" s="25" t="s">
        <v>102</v>
      </c>
      <c r="G89" s="25" t="s">
        <v>859</v>
      </c>
      <c r="H89" s="27" t="s">
        <v>860</v>
      </c>
      <c r="I89" s="27" t="s">
        <v>861</v>
      </c>
      <c r="J89" s="28" t="s">
        <v>862</v>
      </c>
      <c r="K89" s="28" t="s">
        <v>858</v>
      </c>
      <c r="L89" s="25" t="s">
        <v>106</v>
      </c>
      <c r="M89" s="25" t="s">
        <v>71</v>
      </c>
      <c r="N89" s="25" t="s">
        <v>863</v>
      </c>
      <c r="O89" s="27" t="s">
        <v>864</v>
      </c>
      <c r="P89" s="27" t="s">
        <v>865</v>
      </c>
      <c r="Q89" s="27" t="s">
        <v>210</v>
      </c>
      <c r="R89" s="25" t="s">
        <v>161</v>
      </c>
      <c r="S89" s="30" t="s">
        <v>838</v>
      </c>
      <c r="T89" s="25" t="s">
        <v>322</v>
      </c>
      <c r="U89" s="27">
        <v>2021</v>
      </c>
      <c r="V89" s="25" t="s">
        <v>78</v>
      </c>
      <c r="W89" s="27">
        <v>2021.01</v>
      </c>
      <c r="X89" s="27">
        <v>2021.11</v>
      </c>
      <c r="Y89" s="49">
        <v>150</v>
      </c>
      <c r="Z89" s="49"/>
      <c r="AA89" s="49"/>
      <c r="AB89" s="50"/>
      <c r="AC89" s="49">
        <v>150</v>
      </c>
      <c r="AD89" s="27" t="s">
        <v>865</v>
      </c>
      <c r="AE89" s="27" t="s">
        <v>865</v>
      </c>
      <c r="AF89" s="25" t="s">
        <v>78</v>
      </c>
      <c r="AG89" s="25" t="s">
        <v>78</v>
      </c>
      <c r="AH89" s="25" t="s">
        <v>78</v>
      </c>
      <c r="AI89" s="27" t="s">
        <v>79</v>
      </c>
      <c r="AJ89" s="27" t="s">
        <v>79</v>
      </c>
      <c r="AK89" s="27" t="s">
        <v>78</v>
      </c>
      <c r="AL89" s="27"/>
      <c r="AM89" s="27" t="s">
        <v>78</v>
      </c>
      <c r="AN89" s="27"/>
      <c r="AO89" s="27" t="s">
        <v>323</v>
      </c>
      <c r="AP89" s="27">
        <v>13896202000</v>
      </c>
      <c r="AQ89" s="26"/>
      <c r="AR89" s="26" t="s">
        <v>81</v>
      </c>
    </row>
    <row r="90" s="4" customFormat="1" ht="60" spans="1:44">
      <c r="A90" s="25">
        <v>83</v>
      </c>
      <c r="B90" s="26" t="s">
        <v>866</v>
      </c>
      <c r="C90" s="25" t="s">
        <v>136</v>
      </c>
      <c r="D90" s="25" t="s">
        <v>137</v>
      </c>
      <c r="E90" s="30" t="s">
        <v>867</v>
      </c>
      <c r="F90" s="25" t="s">
        <v>102</v>
      </c>
      <c r="G90" s="25" t="s">
        <v>868</v>
      </c>
      <c r="H90" s="27" t="s">
        <v>869</v>
      </c>
      <c r="I90" s="27" t="s">
        <v>864</v>
      </c>
      <c r="J90" s="28" t="s">
        <v>870</v>
      </c>
      <c r="K90" s="28" t="s">
        <v>867</v>
      </c>
      <c r="L90" s="25" t="s">
        <v>106</v>
      </c>
      <c r="M90" s="25" t="s">
        <v>71</v>
      </c>
      <c r="N90" s="25" t="s">
        <v>107</v>
      </c>
      <c r="O90" s="27" t="s">
        <v>864</v>
      </c>
      <c r="P90" s="27" t="s">
        <v>871</v>
      </c>
      <c r="Q90" s="27" t="s">
        <v>210</v>
      </c>
      <c r="R90" s="25" t="s">
        <v>161</v>
      </c>
      <c r="S90" s="30" t="s">
        <v>838</v>
      </c>
      <c r="T90" s="25" t="s">
        <v>322</v>
      </c>
      <c r="U90" s="27">
        <v>2021</v>
      </c>
      <c r="V90" s="25" t="s">
        <v>78</v>
      </c>
      <c r="W90" s="27">
        <v>2021.01</v>
      </c>
      <c r="X90" s="27">
        <v>2021.11</v>
      </c>
      <c r="Y90" s="49">
        <v>200</v>
      </c>
      <c r="Z90" s="49"/>
      <c r="AA90" s="49"/>
      <c r="AB90" s="50"/>
      <c r="AC90" s="49">
        <v>200</v>
      </c>
      <c r="AD90" s="27" t="s">
        <v>872</v>
      </c>
      <c r="AE90" s="27" t="s">
        <v>871</v>
      </c>
      <c r="AF90" s="25" t="s">
        <v>78</v>
      </c>
      <c r="AG90" s="25" t="s">
        <v>78</v>
      </c>
      <c r="AH90" s="25" t="s">
        <v>78</v>
      </c>
      <c r="AI90" s="27" t="s">
        <v>79</v>
      </c>
      <c r="AJ90" s="27" t="s">
        <v>78</v>
      </c>
      <c r="AK90" s="27" t="s">
        <v>78</v>
      </c>
      <c r="AL90" s="27"/>
      <c r="AM90" s="27" t="s">
        <v>78</v>
      </c>
      <c r="AN90" s="27"/>
      <c r="AO90" s="27" t="s">
        <v>323</v>
      </c>
      <c r="AP90" s="27">
        <v>13896202000</v>
      </c>
      <c r="AQ90" s="26"/>
      <c r="AR90" s="26" t="s">
        <v>81</v>
      </c>
    </row>
    <row r="91" s="4" customFormat="1" ht="48" spans="1:44">
      <c r="A91" s="25">
        <v>84</v>
      </c>
      <c r="B91" s="26" t="s">
        <v>873</v>
      </c>
      <c r="C91" s="25" t="s">
        <v>136</v>
      </c>
      <c r="D91" s="25" t="s">
        <v>137</v>
      </c>
      <c r="E91" s="30" t="s">
        <v>874</v>
      </c>
      <c r="F91" s="25" t="s">
        <v>102</v>
      </c>
      <c r="G91" s="25" t="s">
        <v>875</v>
      </c>
      <c r="H91" s="27" t="s">
        <v>876</v>
      </c>
      <c r="I91" s="27" t="s">
        <v>877</v>
      </c>
      <c r="J91" s="28" t="s">
        <v>874</v>
      </c>
      <c r="K91" s="28" t="s">
        <v>874</v>
      </c>
      <c r="L91" s="25" t="s">
        <v>70</v>
      </c>
      <c r="M91" s="25" t="s">
        <v>71</v>
      </c>
      <c r="N91" s="25" t="s">
        <v>878</v>
      </c>
      <c r="O91" s="27" t="s">
        <v>876</v>
      </c>
      <c r="P91" s="27" t="s">
        <v>879</v>
      </c>
      <c r="Q91" s="27" t="s">
        <v>880</v>
      </c>
      <c r="R91" s="25" t="s">
        <v>75</v>
      </c>
      <c r="S91" s="30" t="s">
        <v>838</v>
      </c>
      <c r="T91" s="25" t="s">
        <v>77</v>
      </c>
      <c r="U91" s="27">
        <v>2021</v>
      </c>
      <c r="V91" s="25" t="s">
        <v>78</v>
      </c>
      <c r="W91" s="27">
        <v>2021.01</v>
      </c>
      <c r="X91" s="27">
        <v>2021.11</v>
      </c>
      <c r="Y91" s="49">
        <v>200</v>
      </c>
      <c r="Z91" s="49"/>
      <c r="AA91" s="49"/>
      <c r="AB91" s="50"/>
      <c r="AC91" s="49">
        <v>200</v>
      </c>
      <c r="AD91" s="27">
        <v>173</v>
      </c>
      <c r="AE91" s="27">
        <v>173</v>
      </c>
      <c r="AF91" s="25" t="s">
        <v>78</v>
      </c>
      <c r="AG91" s="25" t="s">
        <v>78</v>
      </c>
      <c r="AH91" s="25" t="s">
        <v>78</v>
      </c>
      <c r="AI91" s="27" t="s">
        <v>79</v>
      </c>
      <c r="AJ91" s="27" t="s">
        <v>79</v>
      </c>
      <c r="AK91" s="27" t="s">
        <v>78</v>
      </c>
      <c r="AL91" s="27"/>
      <c r="AM91" s="27" t="s">
        <v>78</v>
      </c>
      <c r="AN91" s="27"/>
      <c r="AO91" s="27" t="s">
        <v>881</v>
      </c>
      <c r="AP91" s="27">
        <v>13996605518</v>
      </c>
      <c r="AQ91" s="26"/>
      <c r="AR91" s="26" t="s">
        <v>81</v>
      </c>
    </row>
    <row r="92" s="4" customFormat="1" ht="36" spans="1:44">
      <c r="A92" s="25">
        <v>85</v>
      </c>
      <c r="B92" s="26" t="s">
        <v>882</v>
      </c>
      <c r="C92" s="25" t="s">
        <v>136</v>
      </c>
      <c r="D92" s="25" t="s">
        <v>137</v>
      </c>
      <c r="E92" s="30" t="s">
        <v>883</v>
      </c>
      <c r="F92" s="25" t="s">
        <v>102</v>
      </c>
      <c r="G92" s="25" t="s">
        <v>884</v>
      </c>
      <c r="H92" s="27" t="s">
        <v>885</v>
      </c>
      <c r="I92" s="27" t="s">
        <v>886</v>
      </c>
      <c r="J92" s="28" t="s">
        <v>887</v>
      </c>
      <c r="K92" s="28" t="s">
        <v>887</v>
      </c>
      <c r="L92" s="25" t="s">
        <v>349</v>
      </c>
      <c r="M92" s="25" t="s">
        <v>71</v>
      </c>
      <c r="N92" s="25" t="s">
        <v>863</v>
      </c>
      <c r="O92" s="27" t="s">
        <v>888</v>
      </c>
      <c r="P92" s="27" t="s">
        <v>889</v>
      </c>
      <c r="Q92" s="27" t="s">
        <v>890</v>
      </c>
      <c r="R92" s="25" t="s">
        <v>352</v>
      </c>
      <c r="S92" s="30" t="s">
        <v>838</v>
      </c>
      <c r="T92" s="25" t="s">
        <v>223</v>
      </c>
      <c r="U92" s="27">
        <v>2021</v>
      </c>
      <c r="V92" s="25" t="s">
        <v>78</v>
      </c>
      <c r="W92" s="27">
        <v>2021.01</v>
      </c>
      <c r="X92" s="27">
        <v>2021.11</v>
      </c>
      <c r="Y92" s="49">
        <v>400</v>
      </c>
      <c r="Z92" s="49"/>
      <c r="AA92" s="49"/>
      <c r="AB92" s="50"/>
      <c r="AC92" s="49">
        <v>400</v>
      </c>
      <c r="AD92" s="27">
        <v>44</v>
      </c>
      <c r="AE92" s="27">
        <v>44</v>
      </c>
      <c r="AF92" s="25" t="s">
        <v>78</v>
      </c>
      <c r="AG92" s="25" t="s">
        <v>78</v>
      </c>
      <c r="AH92" s="25" t="s">
        <v>78</v>
      </c>
      <c r="AI92" s="27" t="s">
        <v>79</v>
      </c>
      <c r="AJ92" s="27" t="s">
        <v>78</v>
      </c>
      <c r="AK92" s="27" t="s">
        <v>78</v>
      </c>
      <c r="AL92" s="27"/>
      <c r="AM92" s="27" t="s">
        <v>78</v>
      </c>
      <c r="AN92" s="27"/>
      <c r="AO92" s="27" t="s">
        <v>353</v>
      </c>
      <c r="AP92" s="27">
        <v>13896953965</v>
      </c>
      <c r="AQ92" s="26"/>
      <c r="AR92" s="26" t="s">
        <v>81</v>
      </c>
    </row>
    <row r="93" s="4" customFormat="1" ht="72" spans="1:44">
      <c r="A93" s="25">
        <v>86</v>
      </c>
      <c r="B93" s="26" t="s">
        <v>891</v>
      </c>
      <c r="C93" s="25" t="s">
        <v>136</v>
      </c>
      <c r="D93" s="25" t="s">
        <v>137</v>
      </c>
      <c r="E93" s="30" t="s">
        <v>892</v>
      </c>
      <c r="F93" s="25" t="s">
        <v>102</v>
      </c>
      <c r="G93" s="25" t="s">
        <v>893</v>
      </c>
      <c r="H93" s="27" t="s">
        <v>894</v>
      </c>
      <c r="I93" s="27" t="s">
        <v>895</v>
      </c>
      <c r="J93" s="28" t="s">
        <v>892</v>
      </c>
      <c r="K93" s="28" t="s">
        <v>892</v>
      </c>
      <c r="L93" s="25" t="s">
        <v>349</v>
      </c>
      <c r="M93" s="25" t="s">
        <v>71</v>
      </c>
      <c r="N93" s="25" t="s">
        <v>863</v>
      </c>
      <c r="O93" s="27" t="s">
        <v>888</v>
      </c>
      <c r="P93" s="27" t="s">
        <v>896</v>
      </c>
      <c r="Q93" s="27" t="s">
        <v>890</v>
      </c>
      <c r="R93" s="25" t="s">
        <v>352</v>
      </c>
      <c r="S93" s="30" t="s">
        <v>838</v>
      </c>
      <c r="T93" s="25" t="s">
        <v>223</v>
      </c>
      <c r="U93" s="27">
        <v>2021</v>
      </c>
      <c r="V93" s="25" t="s">
        <v>78</v>
      </c>
      <c r="W93" s="27">
        <v>2021.01</v>
      </c>
      <c r="X93" s="27">
        <v>2021.11</v>
      </c>
      <c r="Y93" s="49">
        <v>500</v>
      </c>
      <c r="Z93" s="49"/>
      <c r="AA93" s="49"/>
      <c r="AB93" s="50"/>
      <c r="AC93" s="49">
        <v>500</v>
      </c>
      <c r="AD93" s="27">
        <v>77</v>
      </c>
      <c r="AE93" s="27">
        <v>77</v>
      </c>
      <c r="AF93" s="25" t="s">
        <v>78</v>
      </c>
      <c r="AG93" s="25" t="s">
        <v>78</v>
      </c>
      <c r="AH93" s="25" t="s">
        <v>78</v>
      </c>
      <c r="AI93" s="27" t="s">
        <v>79</v>
      </c>
      <c r="AJ93" s="27" t="s">
        <v>79</v>
      </c>
      <c r="AK93" s="27" t="s">
        <v>78</v>
      </c>
      <c r="AL93" s="27"/>
      <c r="AM93" s="27" t="s">
        <v>78</v>
      </c>
      <c r="AN93" s="27"/>
      <c r="AO93" s="27" t="s">
        <v>353</v>
      </c>
      <c r="AP93" s="27">
        <v>13896953965</v>
      </c>
      <c r="AQ93" s="26"/>
      <c r="AR93" s="26" t="s">
        <v>81</v>
      </c>
    </row>
    <row r="94" s="4" customFormat="1" ht="132" spans="1:44">
      <c r="A94" s="25">
        <v>87</v>
      </c>
      <c r="B94" s="26" t="s">
        <v>897</v>
      </c>
      <c r="C94" s="25" t="s">
        <v>136</v>
      </c>
      <c r="D94" s="25" t="s">
        <v>137</v>
      </c>
      <c r="E94" s="30" t="s">
        <v>898</v>
      </c>
      <c r="F94" s="25" t="s">
        <v>102</v>
      </c>
      <c r="G94" s="25" t="s">
        <v>899</v>
      </c>
      <c r="H94" s="27" t="s">
        <v>900</v>
      </c>
      <c r="I94" s="27" t="s">
        <v>901</v>
      </c>
      <c r="J94" s="28" t="s">
        <v>902</v>
      </c>
      <c r="K94" s="28" t="s">
        <v>903</v>
      </c>
      <c r="L94" s="25" t="s">
        <v>106</v>
      </c>
      <c r="M94" s="25" t="s">
        <v>71</v>
      </c>
      <c r="N94" s="25" t="s">
        <v>904</v>
      </c>
      <c r="O94" s="27" t="s">
        <v>905</v>
      </c>
      <c r="P94" s="27" t="s">
        <v>903</v>
      </c>
      <c r="Q94" s="27" t="s">
        <v>210</v>
      </c>
      <c r="R94" s="25" t="s">
        <v>161</v>
      </c>
      <c r="S94" s="30" t="s">
        <v>838</v>
      </c>
      <c r="T94" s="25" t="s">
        <v>382</v>
      </c>
      <c r="U94" s="27">
        <v>2021</v>
      </c>
      <c r="V94" s="25" t="s">
        <v>78</v>
      </c>
      <c r="W94" s="27">
        <v>2021.01</v>
      </c>
      <c r="X94" s="27">
        <v>2021.11</v>
      </c>
      <c r="Y94" s="49">
        <v>1800</v>
      </c>
      <c r="Z94" s="49"/>
      <c r="AA94" s="49"/>
      <c r="AB94" s="50"/>
      <c r="AC94" s="49">
        <v>1800</v>
      </c>
      <c r="AD94" s="27" t="s">
        <v>903</v>
      </c>
      <c r="AE94" s="27" t="s">
        <v>903</v>
      </c>
      <c r="AF94" s="25" t="s">
        <v>78</v>
      </c>
      <c r="AG94" s="25" t="s">
        <v>78</v>
      </c>
      <c r="AH94" s="25" t="s">
        <v>78</v>
      </c>
      <c r="AI94" s="27" t="s">
        <v>79</v>
      </c>
      <c r="AJ94" s="27" t="s">
        <v>79</v>
      </c>
      <c r="AK94" s="27" t="s">
        <v>78</v>
      </c>
      <c r="AL94" s="27"/>
      <c r="AM94" s="27" t="s">
        <v>78</v>
      </c>
      <c r="AN94" s="27"/>
      <c r="AO94" s="27" t="s">
        <v>384</v>
      </c>
      <c r="AP94" s="27">
        <v>18723500888</v>
      </c>
      <c r="AQ94" s="26"/>
      <c r="AR94" s="26" t="s">
        <v>81</v>
      </c>
    </row>
    <row r="95" s="4" customFormat="1" ht="96" spans="1:44">
      <c r="A95" s="25">
        <v>88</v>
      </c>
      <c r="B95" s="26" t="s">
        <v>906</v>
      </c>
      <c r="C95" s="25" t="s">
        <v>136</v>
      </c>
      <c r="D95" s="25" t="s">
        <v>137</v>
      </c>
      <c r="E95" s="30" t="s">
        <v>907</v>
      </c>
      <c r="F95" s="25" t="s">
        <v>102</v>
      </c>
      <c r="G95" s="25" t="s">
        <v>908</v>
      </c>
      <c r="H95" s="27" t="s">
        <v>909</v>
      </c>
      <c r="I95" s="27" t="s">
        <v>910</v>
      </c>
      <c r="J95" s="28" t="s">
        <v>911</v>
      </c>
      <c r="K95" s="28" t="s">
        <v>907</v>
      </c>
      <c r="L95" s="25" t="s">
        <v>106</v>
      </c>
      <c r="M95" s="25" t="s">
        <v>71</v>
      </c>
      <c r="N95" s="25" t="s">
        <v>912</v>
      </c>
      <c r="O95" s="27" t="s">
        <v>913</v>
      </c>
      <c r="P95" s="27" t="s">
        <v>914</v>
      </c>
      <c r="Q95" s="27" t="s">
        <v>915</v>
      </c>
      <c r="R95" s="25" t="s">
        <v>161</v>
      </c>
      <c r="S95" s="30" t="s">
        <v>838</v>
      </c>
      <c r="T95" s="25" t="s">
        <v>382</v>
      </c>
      <c r="U95" s="27">
        <v>2021</v>
      </c>
      <c r="V95" s="25" t="s">
        <v>78</v>
      </c>
      <c r="W95" s="27">
        <v>2021.01</v>
      </c>
      <c r="X95" s="27">
        <v>2021.11</v>
      </c>
      <c r="Y95" s="49">
        <v>80</v>
      </c>
      <c r="Z95" s="49"/>
      <c r="AA95" s="49"/>
      <c r="AB95" s="50"/>
      <c r="AC95" s="49">
        <v>80</v>
      </c>
      <c r="AD95" s="27" t="s">
        <v>916</v>
      </c>
      <c r="AE95" s="27" t="s">
        <v>916</v>
      </c>
      <c r="AF95" s="25" t="s">
        <v>78</v>
      </c>
      <c r="AG95" s="25" t="s">
        <v>78</v>
      </c>
      <c r="AH95" s="25" t="s">
        <v>78</v>
      </c>
      <c r="AI95" s="27" t="s">
        <v>79</v>
      </c>
      <c r="AJ95" s="27" t="s">
        <v>78</v>
      </c>
      <c r="AK95" s="27" t="s">
        <v>78</v>
      </c>
      <c r="AL95" s="27"/>
      <c r="AM95" s="27" t="s">
        <v>78</v>
      </c>
      <c r="AN95" s="27"/>
      <c r="AO95" s="27" t="s">
        <v>384</v>
      </c>
      <c r="AP95" s="27">
        <v>18723500888</v>
      </c>
      <c r="AQ95" s="26"/>
      <c r="AR95" s="26" t="s">
        <v>81</v>
      </c>
    </row>
    <row r="96" s="4" customFormat="1" ht="120" spans="1:44">
      <c r="A96" s="25">
        <v>89</v>
      </c>
      <c r="B96" s="26" t="s">
        <v>917</v>
      </c>
      <c r="C96" s="25" t="s">
        <v>136</v>
      </c>
      <c r="D96" s="25" t="s">
        <v>137</v>
      </c>
      <c r="E96" s="30" t="s">
        <v>918</v>
      </c>
      <c r="F96" s="25" t="s">
        <v>102</v>
      </c>
      <c r="G96" s="25" t="s">
        <v>919</v>
      </c>
      <c r="H96" s="27" t="s">
        <v>920</v>
      </c>
      <c r="I96" s="27" t="s">
        <v>921</v>
      </c>
      <c r="J96" s="28" t="s">
        <v>922</v>
      </c>
      <c r="K96" s="28" t="s">
        <v>923</v>
      </c>
      <c r="L96" s="25" t="s">
        <v>106</v>
      </c>
      <c r="M96" s="25" t="s">
        <v>71</v>
      </c>
      <c r="N96" s="25" t="s">
        <v>924</v>
      </c>
      <c r="O96" s="27" t="s">
        <v>925</v>
      </c>
      <c r="P96" s="27" t="s">
        <v>926</v>
      </c>
      <c r="Q96" s="27" t="s">
        <v>927</v>
      </c>
      <c r="R96" s="25" t="s">
        <v>161</v>
      </c>
      <c r="S96" s="30" t="s">
        <v>838</v>
      </c>
      <c r="T96" s="25" t="s">
        <v>382</v>
      </c>
      <c r="U96" s="27">
        <v>2021</v>
      </c>
      <c r="V96" s="25" t="s">
        <v>78</v>
      </c>
      <c r="W96" s="27">
        <v>2021.01</v>
      </c>
      <c r="X96" s="27">
        <v>2021.11</v>
      </c>
      <c r="Y96" s="49">
        <v>29</v>
      </c>
      <c r="Z96" s="49"/>
      <c r="AA96" s="49"/>
      <c r="AB96" s="50"/>
      <c r="AC96" s="49">
        <v>29</v>
      </c>
      <c r="AD96" s="27" t="s">
        <v>928</v>
      </c>
      <c r="AE96" s="27" t="s">
        <v>929</v>
      </c>
      <c r="AF96" s="25" t="s">
        <v>78</v>
      </c>
      <c r="AG96" s="25" t="s">
        <v>78</v>
      </c>
      <c r="AH96" s="25" t="s">
        <v>78</v>
      </c>
      <c r="AI96" s="27" t="s">
        <v>79</v>
      </c>
      <c r="AJ96" s="27" t="s">
        <v>79</v>
      </c>
      <c r="AK96" s="27" t="s">
        <v>78</v>
      </c>
      <c r="AL96" s="27"/>
      <c r="AM96" s="27" t="s">
        <v>78</v>
      </c>
      <c r="AN96" s="27"/>
      <c r="AO96" s="27" t="s">
        <v>384</v>
      </c>
      <c r="AP96" s="27">
        <v>18723500888</v>
      </c>
      <c r="AQ96" s="26"/>
      <c r="AR96" s="26" t="s">
        <v>81</v>
      </c>
    </row>
    <row r="97" s="4" customFormat="1" ht="60" spans="1:44">
      <c r="A97" s="25">
        <v>90</v>
      </c>
      <c r="B97" s="26" t="s">
        <v>930</v>
      </c>
      <c r="C97" s="25" t="s">
        <v>136</v>
      </c>
      <c r="D97" s="25" t="s">
        <v>137</v>
      </c>
      <c r="E97" s="30" t="s">
        <v>931</v>
      </c>
      <c r="F97" s="25" t="s">
        <v>102</v>
      </c>
      <c r="G97" s="25" t="s">
        <v>932</v>
      </c>
      <c r="H97" s="27" t="s">
        <v>933</v>
      </c>
      <c r="I97" s="27" t="s">
        <v>934</v>
      </c>
      <c r="J97" s="28" t="s">
        <v>935</v>
      </c>
      <c r="K97" s="28" t="s">
        <v>936</v>
      </c>
      <c r="L97" s="25" t="s">
        <v>106</v>
      </c>
      <c r="M97" s="25" t="s">
        <v>71</v>
      </c>
      <c r="N97" s="25" t="s">
        <v>937</v>
      </c>
      <c r="O97" s="27" t="s">
        <v>938</v>
      </c>
      <c r="P97" s="27" t="s">
        <v>939</v>
      </c>
      <c r="Q97" s="27" t="s">
        <v>940</v>
      </c>
      <c r="R97" s="25" t="s">
        <v>396</v>
      </c>
      <c r="S97" s="30" t="s">
        <v>838</v>
      </c>
      <c r="T97" s="25" t="s">
        <v>382</v>
      </c>
      <c r="U97" s="27">
        <v>2021</v>
      </c>
      <c r="V97" s="25" t="s">
        <v>78</v>
      </c>
      <c r="W97" s="27">
        <v>2021.01</v>
      </c>
      <c r="X97" s="27">
        <v>2021.11</v>
      </c>
      <c r="Y97" s="49">
        <v>300</v>
      </c>
      <c r="Z97" s="49"/>
      <c r="AA97" s="49"/>
      <c r="AB97" s="50"/>
      <c r="AC97" s="49">
        <v>300</v>
      </c>
      <c r="AD97" s="27" t="s">
        <v>941</v>
      </c>
      <c r="AE97" s="27" t="s">
        <v>941</v>
      </c>
      <c r="AF97" s="25" t="s">
        <v>78</v>
      </c>
      <c r="AG97" s="25" t="s">
        <v>78</v>
      </c>
      <c r="AH97" s="25" t="s">
        <v>78</v>
      </c>
      <c r="AI97" s="27" t="s">
        <v>79</v>
      </c>
      <c r="AJ97" s="27" t="s">
        <v>78</v>
      </c>
      <c r="AK97" s="27" t="s">
        <v>78</v>
      </c>
      <c r="AL97" s="27"/>
      <c r="AM97" s="27" t="s">
        <v>78</v>
      </c>
      <c r="AN97" s="27"/>
      <c r="AO97" s="27" t="s">
        <v>384</v>
      </c>
      <c r="AP97" s="27">
        <v>18723500888</v>
      </c>
      <c r="AQ97" s="26"/>
      <c r="AR97" s="26" t="s">
        <v>81</v>
      </c>
    </row>
    <row r="98" s="4" customFormat="1" ht="120" spans="1:44">
      <c r="A98" s="25">
        <v>91</v>
      </c>
      <c r="B98" s="26" t="s">
        <v>942</v>
      </c>
      <c r="C98" s="25" t="s">
        <v>136</v>
      </c>
      <c r="D98" s="25" t="s">
        <v>137</v>
      </c>
      <c r="E98" s="27" t="s">
        <v>943</v>
      </c>
      <c r="F98" s="25" t="s">
        <v>102</v>
      </c>
      <c r="G98" s="25" t="s">
        <v>944</v>
      </c>
      <c r="H98" s="27" t="s">
        <v>945</v>
      </c>
      <c r="I98" s="27" t="s">
        <v>946</v>
      </c>
      <c r="J98" s="28" t="s">
        <v>946</v>
      </c>
      <c r="K98" s="28" t="s">
        <v>947</v>
      </c>
      <c r="L98" s="25" t="s">
        <v>70</v>
      </c>
      <c r="M98" s="25" t="s">
        <v>948</v>
      </c>
      <c r="N98" s="25" t="s">
        <v>949</v>
      </c>
      <c r="O98" s="27" t="s">
        <v>950</v>
      </c>
      <c r="P98" s="27" t="s">
        <v>951</v>
      </c>
      <c r="Q98" s="27" t="s">
        <v>952</v>
      </c>
      <c r="R98" s="25" t="s">
        <v>310</v>
      </c>
      <c r="S98" s="30" t="s">
        <v>838</v>
      </c>
      <c r="T98" s="25" t="s">
        <v>198</v>
      </c>
      <c r="U98" s="27">
        <v>2021</v>
      </c>
      <c r="V98" s="25" t="s">
        <v>79</v>
      </c>
      <c r="W98" s="27">
        <v>2021.01</v>
      </c>
      <c r="X98" s="27">
        <v>2021.11</v>
      </c>
      <c r="Y98" s="26">
        <v>35</v>
      </c>
      <c r="Z98" s="26">
        <v>35</v>
      </c>
      <c r="AA98" s="26"/>
      <c r="AB98" s="50"/>
      <c r="AC98" s="26"/>
      <c r="AD98" s="27">
        <v>689</v>
      </c>
      <c r="AE98" s="27">
        <v>689</v>
      </c>
      <c r="AF98" s="25" t="s">
        <v>79</v>
      </c>
      <c r="AG98" s="25" t="str">
        <f>VLOOKUP(B98,[1]Sheet1!$B:$K,10,0)</f>
        <v>否</v>
      </c>
      <c r="AH98" s="25" t="s">
        <v>78</v>
      </c>
      <c r="AI98" s="27" t="s">
        <v>78</v>
      </c>
      <c r="AJ98" s="27" t="str">
        <f>VLOOKUP(B98,[1]Sheet1!$B:$H,7,0)</f>
        <v>否</v>
      </c>
      <c r="AK98" s="27" t="str">
        <f>VLOOKUP(B98,[1]Sheet1!$B:$I,8,0)</f>
        <v>否</v>
      </c>
      <c r="AL98" s="27"/>
      <c r="AM98" s="27" t="str">
        <f>VLOOKUP(B98,[1]Sheet1!$B:$J,9,0)</f>
        <v>否</v>
      </c>
      <c r="AN98" s="27"/>
      <c r="AO98" s="27" t="s">
        <v>730</v>
      </c>
      <c r="AP98" s="27">
        <v>15123536663</v>
      </c>
      <c r="AQ98" s="27" t="s">
        <v>953</v>
      </c>
      <c r="AR98" s="26"/>
    </row>
    <row r="99" s="4" customFormat="1" ht="36" spans="1:44">
      <c r="A99" s="25">
        <v>92</v>
      </c>
      <c r="B99" s="26" t="s">
        <v>954</v>
      </c>
      <c r="C99" s="25" t="s">
        <v>136</v>
      </c>
      <c r="D99" s="25" t="s">
        <v>137</v>
      </c>
      <c r="E99" s="30" t="s">
        <v>955</v>
      </c>
      <c r="F99" s="25" t="s">
        <v>102</v>
      </c>
      <c r="G99" s="25" t="s">
        <v>956</v>
      </c>
      <c r="H99" s="27" t="s">
        <v>957</v>
      </c>
      <c r="I99" s="27" t="s">
        <v>666</v>
      </c>
      <c r="J99" s="28" t="s">
        <v>955</v>
      </c>
      <c r="K99" s="28" t="s">
        <v>958</v>
      </c>
      <c r="L99" s="25" t="s">
        <v>106</v>
      </c>
      <c r="M99" s="25" t="s">
        <v>71</v>
      </c>
      <c r="N99" s="25" t="s">
        <v>107</v>
      </c>
      <c r="O99" s="27" t="s">
        <v>959</v>
      </c>
      <c r="P99" s="27" t="s">
        <v>960</v>
      </c>
      <c r="Q99" s="27" t="s">
        <v>521</v>
      </c>
      <c r="R99" s="25" t="s">
        <v>161</v>
      </c>
      <c r="S99" s="30" t="s">
        <v>838</v>
      </c>
      <c r="T99" s="25" t="s">
        <v>414</v>
      </c>
      <c r="U99" s="27">
        <v>2021</v>
      </c>
      <c r="V99" s="25" t="s">
        <v>78</v>
      </c>
      <c r="W99" s="27">
        <v>2021.01</v>
      </c>
      <c r="X99" s="27">
        <v>2021.11</v>
      </c>
      <c r="Y99" s="49">
        <v>5</v>
      </c>
      <c r="Z99" s="49"/>
      <c r="AA99" s="49"/>
      <c r="AB99" s="50"/>
      <c r="AC99" s="49">
        <v>5</v>
      </c>
      <c r="AD99" s="27" t="s">
        <v>961</v>
      </c>
      <c r="AE99" s="27" t="s">
        <v>961</v>
      </c>
      <c r="AF99" s="25" t="s">
        <v>78</v>
      </c>
      <c r="AG99" s="25" t="s">
        <v>78</v>
      </c>
      <c r="AH99" s="25" t="s">
        <v>78</v>
      </c>
      <c r="AI99" s="27" t="s">
        <v>79</v>
      </c>
      <c r="AJ99" s="27" t="s">
        <v>78</v>
      </c>
      <c r="AK99" s="27" t="s">
        <v>78</v>
      </c>
      <c r="AL99" s="27"/>
      <c r="AM99" s="27" t="s">
        <v>78</v>
      </c>
      <c r="AN99" s="27"/>
      <c r="AO99" s="27" t="s">
        <v>416</v>
      </c>
      <c r="AP99" s="27">
        <v>13983519928</v>
      </c>
      <c r="AQ99" s="26"/>
      <c r="AR99" s="26" t="s">
        <v>81</v>
      </c>
    </row>
    <row r="100" s="4" customFormat="1" ht="60" spans="1:44">
      <c r="A100" s="25">
        <v>93</v>
      </c>
      <c r="B100" s="26" t="s">
        <v>962</v>
      </c>
      <c r="C100" s="25" t="s">
        <v>136</v>
      </c>
      <c r="D100" s="25" t="s">
        <v>137</v>
      </c>
      <c r="E100" s="30" t="s">
        <v>963</v>
      </c>
      <c r="F100" s="25" t="s">
        <v>102</v>
      </c>
      <c r="G100" s="25" t="s">
        <v>964</v>
      </c>
      <c r="H100" s="27" t="s">
        <v>965</v>
      </c>
      <c r="I100" s="27" t="s">
        <v>966</v>
      </c>
      <c r="J100" s="28" t="s">
        <v>967</v>
      </c>
      <c r="K100" s="28" t="s">
        <v>968</v>
      </c>
      <c r="L100" s="25" t="s">
        <v>106</v>
      </c>
      <c r="M100" s="25" t="s">
        <v>71</v>
      </c>
      <c r="N100" s="25" t="s">
        <v>107</v>
      </c>
      <c r="O100" s="27" t="s">
        <v>969</v>
      </c>
      <c r="P100" s="27" t="s">
        <v>970</v>
      </c>
      <c r="Q100" s="27" t="s">
        <v>971</v>
      </c>
      <c r="R100" s="25" t="s">
        <v>972</v>
      </c>
      <c r="S100" s="30" t="s">
        <v>838</v>
      </c>
      <c r="T100" s="25" t="s">
        <v>438</v>
      </c>
      <c r="U100" s="27">
        <v>2021</v>
      </c>
      <c r="V100" s="25" t="s">
        <v>78</v>
      </c>
      <c r="W100" s="27">
        <v>2021.01</v>
      </c>
      <c r="X100" s="27">
        <v>2021.11</v>
      </c>
      <c r="Y100" s="49">
        <v>350</v>
      </c>
      <c r="Z100" s="49"/>
      <c r="AA100" s="49"/>
      <c r="AB100" s="50"/>
      <c r="AC100" s="49">
        <v>350</v>
      </c>
      <c r="AD100" s="27" t="s">
        <v>970</v>
      </c>
      <c r="AE100" s="27" t="s">
        <v>970</v>
      </c>
      <c r="AF100" s="25" t="s">
        <v>78</v>
      </c>
      <c r="AG100" s="25" t="s">
        <v>78</v>
      </c>
      <c r="AH100" s="25" t="s">
        <v>78</v>
      </c>
      <c r="AI100" s="27" t="s">
        <v>79</v>
      </c>
      <c r="AJ100" s="27" t="s">
        <v>79</v>
      </c>
      <c r="AK100" s="27" t="s">
        <v>78</v>
      </c>
      <c r="AL100" s="27"/>
      <c r="AM100" s="27" t="s">
        <v>78</v>
      </c>
      <c r="AN100" s="27"/>
      <c r="AO100" s="27" t="s">
        <v>973</v>
      </c>
      <c r="AP100" s="27">
        <v>13983522702</v>
      </c>
      <c r="AQ100" s="26"/>
      <c r="AR100" s="26" t="s">
        <v>81</v>
      </c>
    </row>
    <row r="101" s="4" customFormat="1" ht="60" spans="1:44">
      <c r="A101" s="25">
        <v>94</v>
      </c>
      <c r="B101" s="26" t="s">
        <v>974</v>
      </c>
      <c r="C101" s="25" t="s">
        <v>136</v>
      </c>
      <c r="D101" s="25" t="s">
        <v>137</v>
      </c>
      <c r="E101" s="30" t="s">
        <v>975</v>
      </c>
      <c r="F101" s="25" t="s">
        <v>65</v>
      </c>
      <c r="G101" s="25" t="s">
        <v>976</v>
      </c>
      <c r="H101" s="27" t="s">
        <v>977</v>
      </c>
      <c r="I101" s="27" t="s">
        <v>978</v>
      </c>
      <c r="J101" s="28" t="s">
        <v>979</v>
      </c>
      <c r="K101" s="28" t="s">
        <v>980</v>
      </c>
      <c r="L101" s="25" t="s">
        <v>106</v>
      </c>
      <c r="M101" s="25" t="s">
        <v>71</v>
      </c>
      <c r="N101" s="25" t="s">
        <v>107</v>
      </c>
      <c r="O101" s="27" t="s">
        <v>981</v>
      </c>
      <c r="P101" s="27" t="s">
        <v>982</v>
      </c>
      <c r="Q101" s="27" t="s">
        <v>983</v>
      </c>
      <c r="R101" s="25" t="s">
        <v>95</v>
      </c>
      <c r="S101" s="30" t="s">
        <v>838</v>
      </c>
      <c r="T101" s="25" t="s">
        <v>96</v>
      </c>
      <c r="U101" s="27">
        <v>2021</v>
      </c>
      <c r="V101" s="25" t="s">
        <v>78</v>
      </c>
      <c r="W101" s="27">
        <v>2021.01</v>
      </c>
      <c r="X101" s="27">
        <v>2021.11</v>
      </c>
      <c r="Y101" s="49">
        <v>300</v>
      </c>
      <c r="Z101" s="49"/>
      <c r="AA101" s="49"/>
      <c r="AB101" s="50"/>
      <c r="AC101" s="49">
        <v>300</v>
      </c>
      <c r="AD101" s="27" t="s">
        <v>982</v>
      </c>
      <c r="AE101" s="27" t="s">
        <v>982</v>
      </c>
      <c r="AF101" s="25" t="s">
        <v>78</v>
      </c>
      <c r="AG101" s="25" t="s">
        <v>78</v>
      </c>
      <c r="AH101" s="25" t="s">
        <v>78</v>
      </c>
      <c r="AI101" s="27" t="s">
        <v>79</v>
      </c>
      <c r="AJ101" s="27" t="s">
        <v>78</v>
      </c>
      <c r="AK101" s="27" t="s">
        <v>78</v>
      </c>
      <c r="AL101" s="27"/>
      <c r="AM101" s="27" t="s">
        <v>78</v>
      </c>
      <c r="AN101" s="27"/>
      <c r="AO101" s="27" t="s">
        <v>97</v>
      </c>
      <c r="AP101" s="27">
        <v>17784027560</v>
      </c>
      <c r="AQ101" s="26"/>
      <c r="AR101" s="26" t="s">
        <v>81</v>
      </c>
    </row>
    <row r="102" s="4" customFormat="1" ht="24" spans="1:44">
      <c r="A102" s="25">
        <v>95</v>
      </c>
      <c r="B102" s="26" t="s">
        <v>984</v>
      </c>
      <c r="C102" s="25" t="s">
        <v>136</v>
      </c>
      <c r="D102" s="25" t="s">
        <v>137</v>
      </c>
      <c r="E102" s="30" t="s">
        <v>985</v>
      </c>
      <c r="F102" s="25" t="s">
        <v>102</v>
      </c>
      <c r="G102" s="25" t="s">
        <v>986</v>
      </c>
      <c r="H102" s="27" t="s">
        <v>987</v>
      </c>
      <c r="I102" s="27" t="s">
        <v>988</v>
      </c>
      <c r="J102" s="28" t="s">
        <v>989</v>
      </c>
      <c r="K102" s="28" t="s">
        <v>987</v>
      </c>
      <c r="L102" s="25" t="s">
        <v>106</v>
      </c>
      <c r="M102" s="25" t="s">
        <v>71</v>
      </c>
      <c r="N102" s="27" t="s">
        <v>990</v>
      </c>
      <c r="O102" s="27" t="s">
        <v>991</v>
      </c>
      <c r="P102" s="27" t="s">
        <v>992</v>
      </c>
      <c r="Q102" s="27" t="s">
        <v>993</v>
      </c>
      <c r="R102" s="25" t="s">
        <v>161</v>
      </c>
      <c r="S102" s="30" t="s">
        <v>838</v>
      </c>
      <c r="T102" s="25" t="s">
        <v>187</v>
      </c>
      <c r="U102" s="27">
        <v>2021</v>
      </c>
      <c r="V102" s="25" t="s">
        <v>78</v>
      </c>
      <c r="W102" s="27">
        <v>2021.01</v>
      </c>
      <c r="X102" s="27">
        <v>2021.11</v>
      </c>
      <c r="Y102" s="49">
        <v>20</v>
      </c>
      <c r="Z102" s="49"/>
      <c r="AA102" s="49"/>
      <c r="AB102" s="50"/>
      <c r="AC102" s="49">
        <v>20</v>
      </c>
      <c r="AD102" s="27" t="s">
        <v>994</v>
      </c>
      <c r="AE102" s="27" t="s">
        <v>994</v>
      </c>
      <c r="AF102" s="25" t="s">
        <v>78</v>
      </c>
      <c r="AG102" s="25" t="s">
        <v>78</v>
      </c>
      <c r="AH102" s="25" t="s">
        <v>78</v>
      </c>
      <c r="AI102" s="27" t="s">
        <v>79</v>
      </c>
      <c r="AJ102" s="27" t="s">
        <v>78</v>
      </c>
      <c r="AK102" s="27" t="s">
        <v>78</v>
      </c>
      <c r="AL102" s="27"/>
      <c r="AM102" s="27" t="s">
        <v>78</v>
      </c>
      <c r="AN102" s="27"/>
      <c r="AO102" s="27" t="s">
        <v>995</v>
      </c>
      <c r="AP102" s="27">
        <v>13594777066</v>
      </c>
      <c r="AQ102" s="26"/>
      <c r="AR102" s="26" t="s">
        <v>81</v>
      </c>
    </row>
    <row r="103" s="4" customFormat="1" ht="48" spans="1:44">
      <c r="A103" s="25">
        <v>96</v>
      </c>
      <c r="B103" s="26" t="s">
        <v>996</v>
      </c>
      <c r="C103" s="25" t="s">
        <v>536</v>
      </c>
      <c r="D103" s="25" t="s">
        <v>997</v>
      </c>
      <c r="E103" s="30" t="s">
        <v>998</v>
      </c>
      <c r="F103" s="25" t="s">
        <v>65</v>
      </c>
      <c r="G103" s="25" t="s">
        <v>999</v>
      </c>
      <c r="H103" s="27" t="s">
        <v>1000</v>
      </c>
      <c r="I103" s="27" t="s">
        <v>1001</v>
      </c>
      <c r="J103" s="28" t="s">
        <v>998</v>
      </c>
      <c r="K103" s="28" t="s">
        <v>998</v>
      </c>
      <c r="L103" s="25" t="s">
        <v>1002</v>
      </c>
      <c r="M103" s="25" t="s">
        <v>1003</v>
      </c>
      <c r="N103" s="27" t="s">
        <v>1004</v>
      </c>
      <c r="O103" s="27" t="s">
        <v>1005</v>
      </c>
      <c r="P103" s="27" t="s">
        <v>1006</v>
      </c>
      <c r="Q103" s="27" t="s">
        <v>1007</v>
      </c>
      <c r="R103" s="25" t="s">
        <v>134</v>
      </c>
      <c r="S103" s="30" t="s">
        <v>838</v>
      </c>
      <c r="T103" s="25" t="s">
        <v>187</v>
      </c>
      <c r="U103" s="27">
        <v>2021</v>
      </c>
      <c r="V103" s="25" t="s">
        <v>79</v>
      </c>
      <c r="W103" s="27">
        <v>2021.01</v>
      </c>
      <c r="X103" s="27">
        <v>2021.11</v>
      </c>
      <c r="Y103" s="26">
        <v>100</v>
      </c>
      <c r="Z103" s="26">
        <v>80</v>
      </c>
      <c r="AA103" s="26"/>
      <c r="AB103" s="50"/>
      <c r="AC103" s="26">
        <v>20</v>
      </c>
      <c r="AD103" s="27" t="s">
        <v>1006</v>
      </c>
      <c r="AE103" s="27" t="s">
        <v>1006</v>
      </c>
      <c r="AF103" s="25" t="s">
        <v>78</v>
      </c>
      <c r="AG103" s="25" t="str">
        <f>VLOOKUP(B103,[1]Sheet1!$B:$K,10,0)</f>
        <v>否</v>
      </c>
      <c r="AH103" s="25" t="s">
        <v>78</v>
      </c>
      <c r="AI103" s="27" t="s">
        <v>79</v>
      </c>
      <c r="AJ103" s="27" t="str">
        <f>VLOOKUP(B103,[1]Sheet1!$B:$H,7,0)</f>
        <v>是</v>
      </c>
      <c r="AK103" s="27" t="str">
        <f>VLOOKUP(B103,[1]Sheet1!$B:$I,8,0)</f>
        <v>否</v>
      </c>
      <c r="AL103" s="27"/>
      <c r="AM103" s="27" t="str">
        <f>VLOOKUP(B103,[1]Sheet1!$B:$J,9,0)</f>
        <v>否</v>
      </c>
      <c r="AN103" s="27"/>
      <c r="AO103" s="27" t="s">
        <v>995</v>
      </c>
      <c r="AP103" s="27">
        <v>13594777066</v>
      </c>
      <c r="AQ103" s="27" t="s">
        <v>827</v>
      </c>
      <c r="AR103" s="26"/>
    </row>
    <row r="104" s="4" customFormat="1" ht="72" spans="1:44">
      <c r="A104" s="25">
        <v>97</v>
      </c>
      <c r="B104" s="26" t="s">
        <v>1008</v>
      </c>
      <c r="C104" s="25" t="s">
        <v>136</v>
      </c>
      <c r="D104" s="25" t="s">
        <v>137</v>
      </c>
      <c r="E104" s="30" t="s">
        <v>1009</v>
      </c>
      <c r="F104" s="25" t="s">
        <v>102</v>
      </c>
      <c r="G104" s="25" t="s">
        <v>1010</v>
      </c>
      <c r="H104" s="27" t="s">
        <v>1011</v>
      </c>
      <c r="I104" s="27" t="s">
        <v>1012</v>
      </c>
      <c r="J104" s="28" t="s">
        <v>1013</v>
      </c>
      <c r="K104" s="28" t="s">
        <v>1014</v>
      </c>
      <c r="L104" s="25" t="s">
        <v>1002</v>
      </c>
      <c r="M104" s="25" t="s">
        <v>1003</v>
      </c>
      <c r="N104" s="27" t="s">
        <v>1015</v>
      </c>
      <c r="O104" s="27" t="s">
        <v>1016</v>
      </c>
      <c r="P104" s="27" t="s">
        <v>1017</v>
      </c>
      <c r="Q104" s="27" t="s">
        <v>971</v>
      </c>
      <c r="R104" s="25" t="s">
        <v>310</v>
      </c>
      <c r="S104" s="30" t="s">
        <v>838</v>
      </c>
      <c r="T104" s="25" t="s">
        <v>187</v>
      </c>
      <c r="U104" s="27">
        <v>2021</v>
      </c>
      <c r="V104" s="25" t="s">
        <v>78</v>
      </c>
      <c r="W104" s="27">
        <v>2021.01</v>
      </c>
      <c r="X104" s="27">
        <v>2021.11</v>
      </c>
      <c r="Y104" s="49">
        <v>60</v>
      </c>
      <c r="Z104" s="49"/>
      <c r="AA104" s="49"/>
      <c r="AB104" s="50"/>
      <c r="AC104" s="49">
        <v>60</v>
      </c>
      <c r="AD104" s="27" t="s">
        <v>1018</v>
      </c>
      <c r="AE104" s="27" t="s">
        <v>1018</v>
      </c>
      <c r="AF104" s="25" t="s">
        <v>78</v>
      </c>
      <c r="AG104" s="25" t="s">
        <v>78</v>
      </c>
      <c r="AH104" s="25" t="s">
        <v>78</v>
      </c>
      <c r="AI104" s="27" t="s">
        <v>79</v>
      </c>
      <c r="AJ104" s="27" t="s">
        <v>78</v>
      </c>
      <c r="AK104" s="27" t="s">
        <v>78</v>
      </c>
      <c r="AL104" s="27"/>
      <c r="AM104" s="27" t="s">
        <v>78</v>
      </c>
      <c r="AN104" s="27"/>
      <c r="AO104" s="27" t="s">
        <v>995</v>
      </c>
      <c r="AP104" s="27">
        <v>13594777066</v>
      </c>
      <c r="AQ104" s="26"/>
      <c r="AR104" s="26" t="s">
        <v>81</v>
      </c>
    </row>
    <row r="105" s="4" customFormat="1" ht="108" spans="1:44">
      <c r="A105" s="25">
        <v>98</v>
      </c>
      <c r="B105" s="26" t="s">
        <v>1019</v>
      </c>
      <c r="C105" s="25" t="s">
        <v>62</v>
      </c>
      <c r="D105" s="25" t="s">
        <v>137</v>
      </c>
      <c r="E105" s="30" t="s">
        <v>1020</v>
      </c>
      <c r="F105" s="25" t="s">
        <v>102</v>
      </c>
      <c r="G105" s="25" t="s">
        <v>1021</v>
      </c>
      <c r="H105" s="27" t="s">
        <v>1011</v>
      </c>
      <c r="I105" s="27" t="s">
        <v>1012</v>
      </c>
      <c r="J105" s="28" t="s">
        <v>1022</v>
      </c>
      <c r="K105" s="28" t="s">
        <v>1023</v>
      </c>
      <c r="L105" s="25" t="s">
        <v>1002</v>
      </c>
      <c r="M105" s="25" t="s">
        <v>1003</v>
      </c>
      <c r="N105" s="27" t="s">
        <v>1024</v>
      </c>
      <c r="O105" s="27" t="s">
        <v>1025</v>
      </c>
      <c r="P105" s="27" t="s">
        <v>1026</v>
      </c>
      <c r="Q105" s="27" t="s">
        <v>1027</v>
      </c>
      <c r="R105" s="25" t="s">
        <v>310</v>
      </c>
      <c r="S105" s="30" t="s">
        <v>838</v>
      </c>
      <c r="T105" s="25" t="s">
        <v>187</v>
      </c>
      <c r="U105" s="27">
        <v>2021</v>
      </c>
      <c r="V105" s="25" t="s">
        <v>78</v>
      </c>
      <c r="W105" s="27">
        <v>2021.01</v>
      </c>
      <c r="X105" s="27">
        <v>2021.11</v>
      </c>
      <c r="Y105" s="49">
        <v>40</v>
      </c>
      <c r="Z105" s="49"/>
      <c r="AA105" s="49"/>
      <c r="AB105" s="50"/>
      <c r="AC105" s="49">
        <v>40</v>
      </c>
      <c r="AD105" s="27" t="s">
        <v>1028</v>
      </c>
      <c r="AE105" s="27" t="s">
        <v>1028</v>
      </c>
      <c r="AF105" s="25" t="s">
        <v>78</v>
      </c>
      <c r="AG105" s="25" t="s">
        <v>78</v>
      </c>
      <c r="AH105" s="25" t="s">
        <v>78</v>
      </c>
      <c r="AI105" s="27" t="s">
        <v>79</v>
      </c>
      <c r="AJ105" s="27" t="s">
        <v>78</v>
      </c>
      <c r="AK105" s="27" t="s">
        <v>78</v>
      </c>
      <c r="AL105" s="27"/>
      <c r="AM105" s="27" t="s">
        <v>78</v>
      </c>
      <c r="AN105" s="27"/>
      <c r="AO105" s="27" t="s">
        <v>995</v>
      </c>
      <c r="AP105" s="27">
        <v>13594777066</v>
      </c>
      <c r="AQ105" s="26"/>
      <c r="AR105" s="26" t="s">
        <v>81</v>
      </c>
    </row>
    <row r="106" s="4" customFormat="1" ht="72" spans="1:44">
      <c r="A106" s="25">
        <v>99</v>
      </c>
      <c r="B106" s="26" t="s">
        <v>1029</v>
      </c>
      <c r="C106" s="25" t="s">
        <v>136</v>
      </c>
      <c r="D106" s="25" t="s">
        <v>137</v>
      </c>
      <c r="E106" s="30" t="s">
        <v>1030</v>
      </c>
      <c r="F106" s="25" t="s">
        <v>102</v>
      </c>
      <c r="G106" s="25" t="s">
        <v>1031</v>
      </c>
      <c r="H106" s="27" t="s">
        <v>1032</v>
      </c>
      <c r="I106" s="27" t="s">
        <v>1033</v>
      </c>
      <c r="J106" s="28" t="s">
        <v>1034</v>
      </c>
      <c r="K106" s="28" t="s">
        <v>1034</v>
      </c>
      <c r="L106" s="25" t="s">
        <v>70</v>
      </c>
      <c r="M106" s="25" t="s">
        <v>71</v>
      </c>
      <c r="N106" s="25" t="s">
        <v>1035</v>
      </c>
      <c r="O106" s="27" t="s">
        <v>1036</v>
      </c>
      <c r="P106" s="27" t="s">
        <v>1037</v>
      </c>
      <c r="Q106" s="27" t="s">
        <v>1038</v>
      </c>
      <c r="R106" s="25" t="s">
        <v>464</v>
      </c>
      <c r="S106" s="30" t="s">
        <v>838</v>
      </c>
      <c r="T106" s="25" t="s">
        <v>148</v>
      </c>
      <c r="U106" s="27">
        <v>2021</v>
      </c>
      <c r="V106" s="25" t="s">
        <v>78</v>
      </c>
      <c r="W106" s="27">
        <v>2021.01</v>
      </c>
      <c r="X106" s="27">
        <v>2021.11</v>
      </c>
      <c r="Y106" s="49">
        <v>40</v>
      </c>
      <c r="Z106" s="49"/>
      <c r="AA106" s="49"/>
      <c r="AB106" s="50"/>
      <c r="AC106" s="49">
        <v>40</v>
      </c>
      <c r="AD106" s="27">
        <v>112</v>
      </c>
      <c r="AE106" s="27">
        <v>112</v>
      </c>
      <c r="AF106" s="25" t="s">
        <v>78</v>
      </c>
      <c r="AG106" s="25" t="s">
        <v>78</v>
      </c>
      <c r="AH106" s="25" t="s">
        <v>78</v>
      </c>
      <c r="AI106" s="27" t="s">
        <v>79</v>
      </c>
      <c r="AJ106" s="27" t="s">
        <v>78</v>
      </c>
      <c r="AK106" s="27" t="s">
        <v>78</v>
      </c>
      <c r="AL106" s="27"/>
      <c r="AM106" s="27" t="s">
        <v>78</v>
      </c>
      <c r="AN106" s="27"/>
      <c r="AO106" s="27" t="s">
        <v>465</v>
      </c>
      <c r="AP106" s="27">
        <v>13896249256</v>
      </c>
      <c r="AQ106" s="26"/>
      <c r="AR106" s="26" t="s">
        <v>81</v>
      </c>
    </row>
    <row r="107" s="4" customFormat="1" ht="36" spans="1:44">
      <c r="A107" s="25">
        <v>100</v>
      </c>
      <c r="B107" s="26" t="s">
        <v>1039</v>
      </c>
      <c r="C107" s="25" t="s">
        <v>136</v>
      </c>
      <c r="D107" s="25" t="s">
        <v>137</v>
      </c>
      <c r="E107" s="30" t="s">
        <v>1040</v>
      </c>
      <c r="F107" s="25" t="s">
        <v>102</v>
      </c>
      <c r="G107" s="25" t="s">
        <v>1041</v>
      </c>
      <c r="H107" s="27" t="s">
        <v>1042</v>
      </c>
      <c r="I107" s="27" t="s">
        <v>1043</v>
      </c>
      <c r="J107" s="28" t="s">
        <v>1044</v>
      </c>
      <c r="K107" s="28" t="s">
        <v>1045</v>
      </c>
      <c r="L107" s="25" t="s">
        <v>70</v>
      </c>
      <c r="M107" s="25" t="s">
        <v>71</v>
      </c>
      <c r="N107" s="25" t="s">
        <v>1046</v>
      </c>
      <c r="O107" s="27" t="s">
        <v>1047</v>
      </c>
      <c r="P107" s="27" t="s">
        <v>1048</v>
      </c>
      <c r="Q107" s="27" t="s">
        <v>1049</v>
      </c>
      <c r="R107" s="25" t="s">
        <v>1050</v>
      </c>
      <c r="S107" s="30" t="s">
        <v>838</v>
      </c>
      <c r="T107" s="25" t="s">
        <v>232</v>
      </c>
      <c r="U107" s="27">
        <v>2021</v>
      </c>
      <c r="V107" s="25" t="s">
        <v>78</v>
      </c>
      <c r="W107" s="27">
        <v>2021.01</v>
      </c>
      <c r="X107" s="27">
        <v>2021.11</v>
      </c>
      <c r="Y107" s="49">
        <v>80</v>
      </c>
      <c r="Z107" s="49"/>
      <c r="AA107" s="49"/>
      <c r="AB107" s="50"/>
      <c r="AC107" s="49">
        <v>80</v>
      </c>
      <c r="AD107" s="27">
        <v>78</v>
      </c>
      <c r="AE107" s="27">
        <v>24</v>
      </c>
      <c r="AF107" s="25" t="s">
        <v>78</v>
      </c>
      <c r="AG107" s="25" t="s">
        <v>78</v>
      </c>
      <c r="AH107" s="25" t="s">
        <v>78</v>
      </c>
      <c r="AI107" s="27" t="s">
        <v>79</v>
      </c>
      <c r="AJ107" s="27" t="s">
        <v>78</v>
      </c>
      <c r="AK107" s="27" t="s">
        <v>78</v>
      </c>
      <c r="AL107" s="27"/>
      <c r="AM107" s="27" t="s">
        <v>78</v>
      </c>
      <c r="AN107" s="27"/>
      <c r="AO107" s="27" t="s">
        <v>1051</v>
      </c>
      <c r="AP107" s="27">
        <v>18223889551</v>
      </c>
      <c r="AQ107" s="26"/>
      <c r="AR107" s="26" t="s">
        <v>81</v>
      </c>
    </row>
    <row r="108" s="4" customFormat="1" ht="120" spans="1:44">
      <c r="A108" s="25">
        <v>101</v>
      </c>
      <c r="B108" s="26" t="s">
        <v>1052</v>
      </c>
      <c r="C108" s="25" t="s">
        <v>991</v>
      </c>
      <c r="D108" s="25" t="s">
        <v>1053</v>
      </c>
      <c r="E108" s="30" t="s">
        <v>1054</v>
      </c>
      <c r="F108" s="25" t="s">
        <v>102</v>
      </c>
      <c r="G108" s="25" t="s">
        <v>1055</v>
      </c>
      <c r="H108" s="27" t="s">
        <v>1056</v>
      </c>
      <c r="I108" s="27" t="s">
        <v>1057</v>
      </c>
      <c r="J108" s="28" t="s">
        <v>1058</v>
      </c>
      <c r="K108" s="28" t="s">
        <v>1059</v>
      </c>
      <c r="L108" s="25" t="s">
        <v>70</v>
      </c>
      <c r="M108" s="25" t="s">
        <v>71</v>
      </c>
      <c r="N108" s="25" t="s">
        <v>107</v>
      </c>
      <c r="O108" s="27" t="s">
        <v>1060</v>
      </c>
      <c r="P108" s="27" t="s">
        <v>1061</v>
      </c>
      <c r="Q108" s="27" t="s">
        <v>1062</v>
      </c>
      <c r="R108" s="25" t="s">
        <v>1063</v>
      </c>
      <c r="S108" s="30" t="s">
        <v>838</v>
      </c>
      <c r="T108" s="25" t="s">
        <v>232</v>
      </c>
      <c r="U108" s="27">
        <v>2021</v>
      </c>
      <c r="V108" s="25" t="s">
        <v>78</v>
      </c>
      <c r="W108" s="27">
        <v>2021.01</v>
      </c>
      <c r="X108" s="27">
        <v>2021.11</v>
      </c>
      <c r="Y108" s="49">
        <v>50</v>
      </c>
      <c r="Z108" s="49"/>
      <c r="AA108" s="49"/>
      <c r="AB108" s="50"/>
      <c r="AC108" s="49">
        <v>50</v>
      </c>
      <c r="AD108" s="27">
        <v>50</v>
      </c>
      <c r="AE108" s="27">
        <v>50</v>
      </c>
      <c r="AF108" s="25" t="s">
        <v>78</v>
      </c>
      <c r="AG108" s="25" t="s">
        <v>78</v>
      </c>
      <c r="AH108" s="25" t="s">
        <v>78</v>
      </c>
      <c r="AI108" s="27" t="s">
        <v>79</v>
      </c>
      <c r="AJ108" s="27" t="s">
        <v>78</v>
      </c>
      <c r="AK108" s="27" t="s">
        <v>78</v>
      </c>
      <c r="AL108" s="27"/>
      <c r="AM108" s="27" t="s">
        <v>78</v>
      </c>
      <c r="AN108" s="27"/>
      <c r="AO108" s="27" t="s">
        <v>1064</v>
      </c>
      <c r="AP108" s="27">
        <v>15223645154</v>
      </c>
      <c r="AQ108" s="26"/>
      <c r="AR108" s="26" t="s">
        <v>81</v>
      </c>
    </row>
    <row r="109" s="4" customFormat="1" ht="36" spans="1:44">
      <c r="A109" s="25">
        <v>102</v>
      </c>
      <c r="B109" s="26" t="s">
        <v>1065</v>
      </c>
      <c r="C109" s="25" t="s">
        <v>136</v>
      </c>
      <c r="D109" s="25" t="s">
        <v>137</v>
      </c>
      <c r="E109" s="30" t="s">
        <v>1066</v>
      </c>
      <c r="F109" s="25" t="s">
        <v>102</v>
      </c>
      <c r="G109" s="25" t="s">
        <v>1067</v>
      </c>
      <c r="H109" s="27" t="s">
        <v>1068</v>
      </c>
      <c r="I109" s="27" t="s">
        <v>1069</v>
      </c>
      <c r="J109" s="28" t="s">
        <v>1070</v>
      </c>
      <c r="K109" s="28" t="s">
        <v>1071</v>
      </c>
      <c r="L109" s="25" t="s">
        <v>70</v>
      </c>
      <c r="M109" s="25" t="s">
        <v>71</v>
      </c>
      <c r="N109" s="25" t="s">
        <v>107</v>
      </c>
      <c r="O109" s="27" t="s">
        <v>1072</v>
      </c>
      <c r="P109" s="27" t="s">
        <v>1073</v>
      </c>
      <c r="Q109" s="27" t="s">
        <v>1062</v>
      </c>
      <c r="R109" s="25" t="s">
        <v>1063</v>
      </c>
      <c r="S109" s="30" t="s">
        <v>838</v>
      </c>
      <c r="T109" s="25" t="s">
        <v>232</v>
      </c>
      <c r="U109" s="27">
        <v>2021</v>
      </c>
      <c r="V109" s="25" t="s">
        <v>78</v>
      </c>
      <c r="W109" s="27">
        <v>2021.01</v>
      </c>
      <c r="X109" s="27">
        <v>2021.11</v>
      </c>
      <c r="Y109" s="49">
        <v>20</v>
      </c>
      <c r="Z109" s="49"/>
      <c r="AA109" s="49"/>
      <c r="AB109" s="50"/>
      <c r="AC109" s="49">
        <v>20</v>
      </c>
      <c r="AD109" s="27">
        <v>40</v>
      </c>
      <c r="AE109" s="27">
        <v>40</v>
      </c>
      <c r="AF109" s="25" t="s">
        <v>78</v>
      </c>
      <c r="AG109" s="25" t="s">
        <v>78</v>
      </c>
      <c r="AH109" s="25" t="s">
        <v>78</v>
      </c>
      <c r="AI109" s="27" t="s">
        <v>79</v>
      </c>
      <c r="AJ109" s="27" t="s">
        <v>78</v>
      </c>
      <c r="AK109" s="27" t="s">
        <v>78</v>
      </c>
      <c r="AL109" s="27"/>
      <c r="AM109" s="27" t="s">
        <v>78</v>
      </c>
      <c r="AN109" s="27"/>
      <c r="AO109" s="27" t="s">
        <v>1074</v>
      </c>
      <c r="AP109" s="27">
        <v>18716568076</v>
      </c>
      <c r="AQ109" s="26"/>
      <c r="AR109" s="26" t="s">
        <v>81</v>
      </c>
    </row>
    <row r="110" s="4" customFormat="1" ht="36" spans="1:44">
      <c r="A110" s="25">
        <v>103</v>
      </c>
      <c r="B110" s="26" t="s">
        <v>1075</v>
      </c>
      <c r="C110" s="25" t="s">
        <v>136</v>
      </c>
      <c r="D110" s="25" t="s">
        <v>137</v>
      </c>
      <c r="E110" s="30" t="s">
        <v>1076</v>
      </c>
      <c r="F110" s="25" t="s">
        <v>65</v>
      </c>
      <c r="G110" s="25" t="s">
        <v>1077</v>
      </c>
      <c r="H110" s="27" t="s">
        <v>1078</v>
      </c>
      <c r="I110" s="27" t="s">
        <v>1079</v>
      </c>
      <c r="J110" s="28" t="s">
        <v>1080</v>
      </c>
      <c r="K110" s="28" t="s">
        <v>1071</v>
      </c>
      <c r="L110" s="25" t="s">
        <v>70</v>
      </c>
      <c r="M110" s="25" t="s">
        <v>71</v>
      </c>
      <c r="N110" s="25" t="s">
        <v>107</v>
      </c>
      <c r="O110" s="27" t="s">
        <v>1060</v>
      </c>
      <c r="P110" s="27" t="s">
        <v>1081</v>
      </c>
      <c r="Q110" s="27" t="s">
        <v>1062</v>
      </c>
      <c r="R110" s="25" t="s">
        <v>1063</v>
      </c>
      <c r="S110" s="30" t="s">
        <v>838</v>
      </c>
      <c r="T110" s="25" t="s">
        <v>232</v>
      </c>
      <c r="U110" s="27">
        <v>2021</v>
      </c>
      <c r="V110" s="25" t="s">
        <v>78</v>
      </c>
      <c r="W110" s="27">
        <v>2021.01</v>
      </c>
      <c r="X110" s="27">
        <v>2021.11</v>
      </c>
      <c r="Y110" s="49">
        <v>50</v>
      </c>
      <c r="Z110" s="49"/>
      <c r="AA110" s="49"/>
      <c r="AB110" s="50"/>
      <c r="AC110" s="49">
        <v>50</v>
      </c>
      <c r="AD110" s="27">
        <v>45</v>
      </c>
      <c r="AE110" s="27">
        <v>45</v>
      </c>
      <c r="AF110" s="25" t="s">
        <v>78</v>
      </c>
      <c r="AG110" s="25" t="s">
        <v>78</v>
      </c>
      <c r="AH110" s="25" t="s">
        <v>78</v>
      </c>
      <c r="AI110" s="27" t="s">
        <v>79</v>
      </c>
      <c r="AJ110" s="27" t="s">
        <v>78</v>
      </c>
      <c r="AK110" s="27" t="s">
        <v>78</v>
      </c>
      <c r="AL110" s="27"/>
      <c r="AM110" s="27" t="s">
        <v>78</v>
      </c>
      <c r="AN110" s="27"/>
      <c r="AO110" s="27" t="s">
        <v>1074</v>
      </c>
      <c r="AP110" s="27">
        <v>18716568076</v>
      </c>
      <c r="AQ110" s="26"/>
      <c r="AR110" s="26" t="s">
        <v>81</v>
      </c>
    </row>
    <row r="111" s="4" customFormat="1" ht="60" spans="1:44">
      <c r="A111" s="25">
        <v>104</v>
      </c>
      <c r="B111" s="26" t="s">
        <v>1082</v>
      </c>
      <c r="C111" s="25" t="s">
        <v>136</v>
      </c>
      <c r="D111" s="25" t="s">
        <v>137</v>
      </c>
      <c r="E111" s="30" t="s">
        <v>1083</v>
      </c>
      <c r="F111" s="25" t="s">
        <v>102</v>
      </c>
      <c r="G111" s="25" t="s">
        <v>1084</v>
      </c>
      <c r="H111" s="27" t="s">
        <v>1085</v>
      </c>
      <c r="I111" s="27" t="s">
        <v>1086</v>
      </c>
      <c r="J111" s="28" t="s">
        <v>1087</v>
      </c>
      <c r="K111" s="28" t="s">
        <v>1088</v>
      </c>
      <c r="L111" s="25" t="s">
        <v>106</v>
      </c>
      <c r="M111" s="25" t="s">
        <v>71</v>
      </c>
      <c r="N111" s="25" t="s">
        <v>107</v>
      </c>
      <c r="O111" s="27" t="s">
        <v>1089</v>
      </c>
      <c r="P111" s="27" t="s">
        <v>1090</v>
      </c>
      <c r="Q111" s="27" t="s">
        <v>210</v>
      </c>
      <c r="R111" s="25" t="s">
        <v>161</v>
      </c>
      <c r="S111" s="30" t="s">
        <v>838</v>
      </c>
      <c r="T111" s="25" t="s">
        <v>232</v>
      </c>
      <c r="U111" s="27">
        <v>2021</v>
      </c>
      <c r="V111" s="25" t="s">
        <v>78</v>
      </c>
      <c r="W111" s="27">
        <v>2021.01</v>
      </c>
      <c r="X111" s="27">
        <v>2021.11</v>
      </c>
      <c r="Y111" s="49">
        <v>90</v>
      </c>
      <c r="Z111" s="49"/>
      <c r="AA111" s="49"/>
      <c r="AB111" s="50"/>
      <c r="AC111" s="49">
        <v>90</v>
      </c>
      <c r="AD111" s="27" t="s">
        <v>1091</v>
      </c>
      <c r="AE111" s="27" t="s">
        <v>1091</v>
      </c>
      <c r="AF111" s="25" t="s">
        <v>78</v>
      </c>
      <c r="AG111" s="25" t="s">
        <v>78</v>
      </c>
      <c r="AH111" s="25" t="s">
        <v>78</v>
      </c>
      <c r="AI111" s="27" t="s">
        <v>79</v>
      </c>
      <c r="AJ111" s="27" t="s">
        <v>79</v>
      </c>
      <c r="AK111" s="27" t="s">
        <v>78</v>
      </c>
      <c r="AL111" s="27"/>
      <c r="AM111" s="27" t="s">
        <v>78</v>
      </c>
      <c r="AN111" s="27"/>
      <c r="AO111" s="27" t="s">
        <v>1092</v>
      </c>
      <c r="AP111" s="27">
        <v>15202301811</v>
      </c>
      <c r="AQ111" s="26"/>
      <c r="AR111" s="26" t="s">
        <v>81</v>
      </c>
    </row>
    <row r="112" s="4" customFormat="1" ht="60" spans="1:44">
      <c r="A112" s="25">
        <v>105</v>
      </c>
      <c r="B112" s="26" t="s">
        <v>1093</v>
      </c>
      <c r="C112" s="25" t="s">
        <v>136</v>
      </c>
      <c r="D112" s="25" t="s">
        <v>137</v>
      </c>
      <c r="E112" s="30" t="s">
        <v>1094</v>
      </c>
      <c r="F112" s="25" t="s">
        <v>102</v>
      </c>
      <c r="G112" s="25" t="s">
        <v>1095</v>
      </c>
      <c r="H112" s="27" t="s">
        <v>1096</v>
      </c>
      <c r="I112" s="27" t="s">
        <v>1097</v>
      </c>
      <c r="J112" s="28" t="s">
        <v>1090</v>
      </c>
      <c r="K112" s="28" t="s">
        <v>1098</v>
      </c>
      <c r="L112" s="25" t="s">
        <v>106</v>
      </c>
      <c r="M112" s="25" t="s">
        <v>71</v>
      </c>
      <c r="N112" s="25" t="s">
        <v>107</v>
      </c>
      <c r="O112" s="27" t="s">
        <v>1099</v>
      </c>
      <c r="P112" s="27" t="s">
        <v>1090</v>
      </c>
      <c r="Q112" s="27" t="s">
        <v>486</v>
      </c>
      <c r="R112" s="25" t="s">
        <v>161</v>
      </c>
      <c r="S112" s="30" t="s">
        <v>838</v>
      </c>
      <c r="T112" s="25" t="s">
        <v>232</v>
      </c>
      <c r="U112" s="27">
        <v>2021</v>
      </c>
      <c r="V112" s="25" t="s">
        <v>78</v>
      </c>
      <c r="W112" s="27">
        <v>2021.01</v>
      </c>
      <c r="X112" s="27">
        <v>2021.11</v>
      </c>
      <c r="Y112" s="49">
        <v>100</v>
      </c>
      <c r="Z112" s="49"/>
      <c r="AA112" s="49"/>
      <c r="AB112" s="50"/>
      <c r="AC112" s="49">
        <v>100</v>
      </c>
      <c r="AD112" s="27" t="s">
        <v>1100</v>
      </c>
      <c r="AE112" s="27" t="s">
        <v>1100</v>
      </c>
      <c r="AF112" s="25" t="s">
        <v>78</v>
      </c>
      <c r="AG112" s="25" t="s">
        <v>78</v>
      </c>
      <c r="AH112" s="25" t="s">
        <v>78</v>
      </c>
      <c r="AI112" s="27" t="s">
        <v>79</v>
      </c>
      <c r="AJ112" s="27" t="s">
        <v>79</v>
      </c>
      <c r="AK112" s="27" t="s">
        <v>78</v>
      </c>
      <c r="AL112" s="27"/>
      <c r="AM112" s="27" t="s">
        <v>78</v>
      </c>
      <c r="AN112" s="27"/>
      <c r="AO112" s="27" t="s">
        <v>1092</v>
      </c>
      <c r="AP112" s="27">
        <v>15202301811</v>
      </c>
      <c r="AQ112" s="26"/>
      <c r="AR112" s="26" t="s">
        <v>81</v>
      </c>
    </row>
    <row r="113" s="4" customFormat="1" ht="168" spans="1:44">
      <c r="A113" s="25">
        <v>106</v>
      </c>
      <c r="B113" s="26" t="s">
        <v>1101</v>
      </c>
      <c r="C113" s="25" t="s">
        <v>136</v>
      </c>
      <c r="D113" s="25" t="s">
        <v>137</v>
      </c>
      <c r="E113" s="63" t="s">
        <v>1102</v>
      </c>
      <c r="F113" s="25" t="s">
        <v>102</v>
      </c>
      <c r="G113" s="25" t="s">
        <v>1103</v>
      </c>
      <c r="H113" s="27" t="s">
        <v>1104</v>
      </c>
      <c r="I113" s="27" t="s">
        <v>1105</v>
      </c>
      <c r="J113" s="65" t="s">
        <v>1106</v>
      </c>
      <c r="K113" s="28" t="s">
        <v>1107</v>
      </c>
      <c r="L113" s="25" t="s">
        <v>1108</v>
      </c>
      <c r="M113" s="39" t="s">
        <v>1109</v>
      </c>
      <c r="N113" s="25" t="s">
        <v>1110</v>
      </c>
      <c r="O113" s="27" t="s">
        <v>1111</v>
      </c>
      <c r="P113" s="27" t="s">
        <v>1112</v>
      </c>
      <c r="Q113" s="27" t="s">
        <v>1113</v>
      </c>
      <c r="R113" s="27" t="s">
        <v>437</v>
      </c>
      <c r="S113" s="25" t="s">
        <v>838</v>
      </c>
      <c r="T113" s="25" t="s">
        <v>1114</v>
      </c>
      <c r="U113" s="27">
        <v>2021</v>
      </c>
      <c r="V113" s="25" t="s">
        <v>79</v>
      </c>
      <c r="W113" s="27">
        <v>2021</v>
      </c>
      <c r="X113" s="27" t="s">
        <v>1115</v>
      </c>
      <c r="Y113" s="26">
        <v>380</v>
      </c>
      <c r="Z113" s="26">
        <v>380</v>
      </c>
      <c r="AA113" s="26"/>
      <c r="AB113" s="50"/>
      <c r="AC113" s="26"/>
      <c r="AD113" s="27" t="s">
        <v>1107</v>
      </c>
      <c r="AE113" s="27" t="s">
        <v>1107</v>
      </c>
      <c r="AF113" s="25" t="s">
        <v>78</v>
      </c>
      <c r="AG113" s="25" t="str">
        <f>VLOOKUP(B113,[1]Sheet1!$B:$K,10,0)</f>
        <v>是</v>
      </c>
      <c r="AH113" s="25" t="s">
        <v>78</v>
      </c>
      <c r="AI113" s="27" t="s">
        <v>79</v>
      </c>
      <c r="AJ113" s="27" t="str">
        <f>VLOOKUP(B113,[1]Sheet1!$B:$H,7,0)</f>
        <v>是</v>
      </c>
      <c r="AK113" s="27" t="str">
        <f>VLOOKUP(B113,[1]Sheet1!$B:$I,8,0)</f>
        <v>否</v>
      </c>
      <c r="AL113" s="27"/>
      <c r="AM113" s="27" t="str">
        <f>VLOOKUP(B113,[1]Sheet1!$B:$J,9,0)</f>
        <v>否</v>
      </c>
      <c r="AN113" s="27"/>
      <c r="AO113" s="25" t="s">
        <v>838</v>
      </c>
      <c r="AP113" s="27">
        <v>59222775</v>
      </c>
      <c r="AQ113" s="27" t="s">
        <v>1116</v>
      </c>
      <c r="AR113" s="26"/>
    </row>
    <row r="114" s="4" customFormat="1" ht="72" spans="1:44">
      <c r="A114" s="25">
        <v>107</v>
      </c>
      <c r="B114" s="51" t="s">
        <v>1117</v>
      </c>
      <c r="C114" s="25" t="s">
        <v>136</v>
      </c>
      <c r="D114" s="25" t="s">
        <v>1118</v>
      </c>
      <c r="E114" s="37" t="s">
        <v>1119</v>
      </c>
      <c r="F114" s="37" t="s">
        <v>102</v>
      </c>
      <c r="G114" s="37" t="s">
        <v>1120</v>
      </c>
      <c r="H114" s="37" t="s">
        <v>1121</v>
      </c>
      <c r="I114" s="37" t="s">
        <v>1122</v>
      </c>
      <c r="J114" s="37" t="s">
        <v>1123</v>
      </c>
      <c r="K114" s="37" t="s">
        <v>1119</v>
      </c>
      <c r="L114" s="37" t="s">
        <v>106</v>
      </c>
      <c r="M114" s="37" t="s">
        <v>71</v>
      </c>
      <c r="N114" s="37" t="s">
        <v>107</v>
      </c>
      <c r="O114" s="37" t="s">
        <v>1124</v>
      </c>
      <c r="P114" s="37" t="s">
        <v>1125</v>
      </c>
      <c r="Q114" s="37" t="s">
        <v>486</v>
      </c>
      <c r="R114" s="37" t="s">
        <v>437</v>
      </c>
      <c r="S114" s="66" t="s">
        <v>1126</v>
      </c>
      <c r="T114" s="37" t="s">
        <v>259</v>
      </c>
      <c r="U114" s="27" t="s">
        <v>556</v>
      </c>
      <c r="V114" s="27" t="s">
        <v>79</v>
      </c>
      <c r="W114" s="37">
        <v>2021.03</v>
      </c>
      <c r="X114" s="37">
        <v>2021.12</v>
      </c>
      <c r="Y114" s="51">
        <v>80</v>
      </c>
      <c r="Z114" s="26">
        <v>80</v>
      </c>
      <c r="AA114" s="26"/>
      <c r="AB114" s="50"/>
      <c r="AC114" s="26"/>
      <c r="AD114" s="37" t="s">
        <v>1127</v>
      </c>
      <c r="AE114" s="37" t="s">
        <v>1127</v>
      </c>
      <c r="AF114" s="25" t="s">
        <v>78</v>
      </c>
      <c r="AG114" s="25" t="str">
        <f>VLOOKUP(B114,[1]Sheet1!$B:$K,10,0)</f>
        <v>否</v>
      </c>
      <c r="AH114" s="25" t="s">
        <v>78</v>
      </c>
      <c r="AI114" s="27" t="s">
        <v>79</v>
      </c>
      <c r="AJ114" s="27" t="str">
        <f>VLOOKUP(B114,[1]Sheet1!$B:$H,7,0)</f>
        <v>是</v>
      </c>
      <c r="AK114" s="27" t="str">
        <f>VLOOKUP(B114,[1]Sheet1!$B:$I,8,0)</f>
        <v>否</v>
      </c>
      <c r="AL114" s="37"/>
      <c r="AM114" s="27" t="str">
        <f>VLOOKUP(B114,[1]Sheet1!$B:$J,9,0)</f>
        <v>否</v>
      </c>
      <c r="AN114" s="45"/>
      <c r="AO114" s="37" t="s">
        <v>1128</v>
      </c>
      <c r="AP114" s="37">
        <v>18996644491</v>
      </c>
      <c r="AQ114" s="26" t="s">
        <v>152</v>
      </c>
      <c r="AR114" s="26"/>
    </row>
    <row r="115" s="4" customFormat="1" ht="48" spans="1:44">
      <c r="A115" s="25">
        <v>108</v>
      </c>
      <c r="B115" s="51" t="s">
        <v>1129</v>
      </c>
      <c r="C115" s="25" t="s">
        <v>136</v>
      </c>
      <c r="D115" s="25" t="s">
        <v>1118</v>
      </c>
      <c r="E115" s="37" t="s">
        <v>1130</v>
      </c>
      <c r="F115" s="37" t="s">
        <v>102</v>
      </c>
      <c r="G115" s="37" t="s">
        <v>1131</v>
      </c>
      <c r="H115" s="37" t="s">
        <v>1132</v>
      </c>
      <c r="I115" s="37" t="s">
        <v>1122</v>
      </c>
      <c r="J115" s="37" t="s">
        <v>1123</v>
      </c>
      <c r="K115" s="37" t="s">
        <v>1130</v>
      </c>
      <c r="L115" s="37" t="s">
        <v>106</v>
      </c>
      <c r="M115" s="37" t="s">
        <v>71</v>
      </c>
      <c r="N115" s="37" t="s">
        <v>1133</v>
      </c>
      <c r="O115" s="37" t="s">
        <v>1124</v>
      </c>
      <c r="P115" s="37" t="s">
        <v>1125</v>
      </c>
      <c r="Q115" s="37" t="s">
        <v>486</v>
      </c>
      <c r="R115" s="37" t="s">
        <v>437</v>
      </c>
      <c r="S115" s="66" t="s">
        <v>1126</v>
      </c>
      <c r="T115" s="37" t="s">
        <v>174</v>
      </c>
      <c r="U115" s="27" t="s">
        <v>556</v>
      </c>
      <c r="V115" s="25" t="s">
        <v>78</v>
      </c>
      <c r="W115" s="37">
        <v>2021.03</v>
      </c>
      <c r="X115" s="37">
        <v>2021.12</v>
      </c>
      <c r="Y115" s="68">
        <v>28</v>
      </c>
      <c r="Z115" s="49"/>
      <c r="AA115" s="49"/>
      <c r="AB115" s="50"/>
      <c r="AC115" s="49">
        <v>28</v>
      </c>
      <c r="AD115" s="37" t="s">
        <v>1134</v>
      </c>
      <c r="AE115" s="37" t="s">
        <v>1134</v>
      </c>
      <c r="AF115" s="25" t="s">
        <v>78</v>
      </c>
      <c r="AG115" s="25" t="s">
        <v>78</v>
      </c>
      <c r="AH115" s="25" t="s">
        <v>78</v>
      </c>
      <c r="AI115" s="27" t="s">
        <v>79</v>
      </c>
      <c r="AJ115" s="37" t="s">
        <v>78</v>
      </c>
      <c r="AK115" s="27" t="s">
        <v>78</v>
      </c>
      <c r="AL115" s="37"/>
      <c r="AM115" s="27" t="s">
        <v>78</v>
      </c>
      <c r="AN115" s="45"/>
      <c r="AO115" s="37" t="s">
        <v>1135</v>
      </c>
      <c r="AP115" s="37">
        <v>17783523168</v>
      </c>
      <c r="AQ115" s="26"/>
      <c r="AR115" s="26" t="s">
        <v>81</v>
      </c>
    </row>
    <row r="116" s="4" customFormat="1" ht="120" spans="1:44">
      <c r="A116" s="25">
        <v>109</v>
      </c>
      <c r="B116" s="51" t="s">
        <v>1136</v>
      </c>
      <c r="C116" s="25" t="s">
        <v>136</v>
      </c>
      <c r="D116" s="25" t="s">
        <v>137</v>
      </c>
      <c r="E116" s="37" t="s">
        <v>1137</v>
      </c>
      <c r="F116" s="37" t="s">
        <v>102</v>
      </c>
      <c r="G116" s="37" t="s">
        <v>1138</v>
      </c>
      <c r="H116" s="37" t="s">
        <v>1139</v>
      </c>
      <c r="I116" s="37" t="s">
        <v>1140</v>
      </c>
      <c r="J116" s="37" t="s">
        <v>1123</v>
      </c>
      <c r="K116" s="37" t="s">
        <v>1137</v>
      </c>
      <c r="L116" s="37" t="s">
        <v>106</v>
      </c>
      <c r="M116" s="37" t="s">
        <v>71</v>
      </c>
      <c r="N116" s="37" t="s">
        <v>1141</v>
      </c>
      <c r="O116" s="37" t="s">
        <v>1142</v>
      </c>
      <c r="P116" s="37" t="s">
        <v>1125</v>
      </c>
      <c r="Q116" s="37" t="s">
        <v>1143</v>
      </c>
      <c r="R116" s="37" t="s">
        <v>437</v>
      </c>
      <c r="S116" s="66" t="s">
        <v>1126</v>
      </c>
      <c r="T116" s="37" t="s">
        <v>174</v>
      </c>
      <c r="U116" s="27" t="s">
        <v>556</v>
      </c>
      <c r="V116" s="25" t="s">
        <v>78</v>
      </c>
      <c r="W116" s="37">
        <v>2021.01</v>
      </c>
      <c r="X116" s="37">
        <v>2021.11</v>
      </c>
      <c r="Y116" s="68">
        <v>235</v>
      </c>
      <c r="Z116" s="49"/>
      <c r="AA116" s="49"/>
      <c r="AB116" s="50"/>
      <c r="AC116" s="49">
        <v>235</v>
      </c>
      <c r="AD116" s="37" t="s">
        <v>1144</v>
      </c>
      <c r="AE116" s="37" t="s">
        <v>1144</v>
      </c>
      <c r="AF116" s="25" t="s">
        <v>78</v>
      </c>
      <c r="AG116" s="25" t="s">
        <v>78</v>
      </c>
      <c r="AH116" s="25" t="s">
        <v>78</v>
      </c>
      <c r="AI116" s="27" t="s">
        <v>79</v>
      </c>
      <c r="AJ116" s="37" t="s">
        <v>78</v>
      </c>
      <c r="AK116" s="27" t="s">
        <v>78</v>
      </c>
      <c r="AL116" s="37"/>
      <c r="AM116" s="27" t="s">
        <v>78</v>
      </c>
      <c r="AN116" s="45"/>
      <c r="AO116" s="37" t="s">
        <v>1135</v>
      </c>
      <c r="AP116" s="37">
        <v>17783523168</v>
      </c>
      <c r="AQ116" s="26"/>
      <c r="AR116" s="26" t="s">
        <v>81</v>
      </c>
    </row>
    <row r="117" s="4" customFormat="1" ht="72" spans="1:44">
      <c r="A117" s="25">
        <v>110</v>
      </c>
      <c r="B117" s="51" t="s">
        <v>1145</v>
      </c>
      <c r="C117" s="25" t="s">
        <v>136</v>
      </c>
      <c r="D117" s="25" t="s">
        <v>137</v>
      </c>
      <c r="E117" s="37" t="s">
        <v>1146</v>
      </c>
      <c r="F117" s="27" t="s">
        <v>65</v>
      </c>
      <c r="G117" s="37" t="s">
        <v>1147</v>
      </c>
      <c r="H117" s="37" t="s">
        <v>1148</v>
      </c>
      <c r="I117" s="37" t="s">
        <v>1122</v>
      </c>
      <c r="J117" s="37" t="s">
        <v>1123</v>
      </c>
      <c r="K117" s="37" t="s">
        <v>1149</v>
      </c>
      <c r="L117" s="37" t="s">
        <v>106</v>
      </c>
      <c r="M117" s="37" t="s">
        <v>71</v>
      </c>
      <c r="N117" s="37" t="s">
        <v>107</v>
      </c>
      <c r="O117" s="37" t="s">
        <v>1124</v>
      </c>
      <c r="P117" s="37" t="s">
        <v>1125</v>
      </c>
      <c r="Q117" s="37" t="s">
        <v>486</v>
      </c>
      <c r="R117" s="37" t="s">
        <v>437</v>
      </c>
      <c r="S117" s="66" t="s">
        <v>1126</v>
      </c>
      <c r="T117" s="37" t="s">
        <v>286</v>
      </c>
      <c r="U117" s="27" t="s">
        <v>556</v>
      </c>
      <c r="V117" s="27" t="s">
        <v>79</v>
      </c>
      <c r="W117" s="37">
        <v>2021.03</v>
      </c>
      <c r="X117" s="37">
        <v>2021.12</v>
      </c>
      <c r="Y117" s="51">
        <v>105</v>
      </c>
      <c r="Z117" s="26">
        <v>105</v>
      </c>
      <c r="AA117" s="26"/>
      <c r="AB117" s="50"/>
      <c r="AC117" s="26"/>
      <c r="AD117" s="37" t="s">
        <v>1150</v>
      </c>
      <c r="AE117" s="37" t="s">
        <v>1150</v>
      </c>
      <c r="AF117" s="25" t="s">
        <v>79</v>
      </c>
      <c r="AG117" s="25" t="str">
        <f>VLOOKUP(B117,[1]Sheet1!$B:$K,10,0)</f>
        <v>否</v>
      </c>
      <c r="AH117" s="25" t="s">
        <v>78</v>
      </c>
      <c r="AI117" s="27" t="s">
        <v>79</v>
      </c>
      <c r="AJ117" s="27" t="str">
        <f>VLOOKUP(B117,[1]Sheet1!$B:$H,7,0)</f>
        <v>是</v>
      </c>
      <c r="AK117" s="27" t="str">
        <f>VLOOKUP(B117,[1]Sheet1!$B:$I,8,0)</f>
        <v>否</v>
      </c>
      <c r="AL117" s="37"/>
      <c r="AM117" s="27" t="str">
        <f>VLOOKUP(B117,[1]Sheet1!$B:$J,9,0)</f>
        <v>否</v>
      </c>
      <c r="AN117" s="56"/>
      <c r="AO117" s="37" t="s">
        <v>1151</v>
      </c>
      <c r="AP117" s="37">
        <v>15310509658</v>
      </c>
      <c r="AQ117" s="25" t="s">
        <v>953</v>
      </c>
      <c r="AR117" s="26"/>
    </row>
    <row r="118" s="4" customFormat="1" ht="48" spans="1:44">
      <c r="A118" s="25">
        <v>111</v>
      </c>
      <c r="B118" s="51" t="s">
        <v>1152</v>
      </c>
      <c r="C118" s="25" t="s">
        <v>136</v>
      </c>
      <c r="D118" s="25" t="s">
        <v>137</v>
      </c>
      <c r="E118" s="37" t="s">
        <v>1153</v>
      </c>
      <c r="F118" s="37" t="s">
        <v>102</v>
      </c>
      <c r="G118" s="37" t="s">
        <v>1154</v>
      </c>
      <c r="H118" s="64" t="s">
        <v>1155</v>
      </c>
      <c r="I118" s="37" t="s">
        <v>1122</v>
      </c>
      <c r="J118" s="37" t="s">
        <v>1123</v>
      </c>
      <c r="K118" s="37" t="s">
        <v>1153</v>
      </c>
      <c r="L118" s="37" t="s">
        <v>106</v>
      </c>
      <c r="M118" s="37" t="s">
        <v>71</v>
      </c>
      <c r="N118" s="37" t="s">
        <v>834</v>
      </c>
      <c r="O118" s="37" t="s">
        <v>1124</v>
      </c>
      <c r="P118" s="37" t="s">
        <v>1125</v>
      </c>
      <c r="Q118" s="37" t="s">
        <v>486</v>
      </c>
      <c r="R118" s="37" t="s">
        <v>161</v>
      </c>
      <c r="S118" s="66" t="s">
        <v>1126</v>
      </c>
      <c r="T118" s="37" t="s">
        <v>296</v>
      </c>
      <c r="U118" s="27" t="s">
        <v>556</v>
      </c>
      <c r="V118" s="25" t="s">
        <v>78</v>
      </c>
      <c r="W118" s="37">
        <v>2021.03</v>
      </c>
      <c r="X118" s="37">
        <v>2021.12</v>
      </c>
      <c r="Y118" s="68">
        <v>25</v>
      </c>
      <c r="Z118" s="49"/>
      <c r="AA118" s="49"/>
      <c r="AB118" s="50"/>
      <c r="AC118" s="49">
        <v>25</v>
      </c>
      <c r="AD118" s="37" t="s">
        <v>1156</v>
      </c>
      <c r="AE118" s="37" t="s">
        <v>1156</v>
      </c>
      <c r="AF118" s="25" t="s">
        <v>78</v>
      </c>
      <c r="AG118" s="25" t="s">
        <v>78</v>
      </c>
      <c r="AH118" s="25" t="s">
        <v>78</v>
      </c>
      <c r="AI118" s="27" t="s">
        <v>79</v>
      </c>
      <c r="AJ118" s="37" t="s">
        <v>78</v>
      </c>
      <c r="AK118" s="27" t="s">
        <v>78</v>
      </c>
      <c r="AL118" s="37"/>
      <c r="AM118" s="27" t="s">
        <v>78</v>
      </c>
      <c r="AN118" s="45"/>
      <c r="AO118" s="37" t="s">
        <v>691</v>
      </c>
      <c r="AP118" s="37">
        <v>17723637111</v>
      </c>
      <c r="AQ118" s="26"/>
      <c r="AR118" s="26" t="s">
        <v>81</v>
      </c>
    </row>
    <row r="119" s="4" customFormat="1" ht="72" spans="1:44">
      <c r="A119" s="25">
        <v>112</v>
      </c>
      <c r="B119" s="29" t="s">
        <v>1157</v>
      </c>
      <c r="C119" s="25" t="s">
        <v>136</v>
      </c>
      <c r="D119" s="25" t="s">
        <v>1118</v>
      </c>
      <c r="E119" s="25" t="s">
        <v>1158</v>
      </c>
      <c r="F119" s="45" t="s">
        <v>102</v>
      </c>
      <c r="G119" s="37" t="s">
        <v>1159</v>
      </c>
      <c r="H119" s="27" t="s">
        <v>843</v>
      </c>
      <c r="I119" s="27" t="s">
        <v>303</v>
      </c>
      <c r="J119" s="27" t="s">
        <v>1160</v>
      </c>
      <c r="K119" s="30" t="s">
        <v>1161</v>
      </c>
      <c r="L119" s="27" t="s">
        <v>305</v>
      </c>
      <c r="M119" s="27" t="s">
        <v>306</v>
      </c>
      <c r="N119" s="27" t="s">
        <v>1162</v>
      </c>
      <c r="O119" s="27" t="s">
        <v>1163</v>
      </c>
      <c r="P119" s="27" t="s">
        <v>1164</v>
      </c>
      <c r="Q119" s="25" t="s">
        <v>1165</v>
      </c>
      <c r="R119" s="27" t="s">
        <v>310</v>
      </c>
      <c r="S119" s="66" t="s">
        <v>1126</v>
      </c>
      <c r="T119" s="45" t="s">
        <v>311</v>
      </c>
      <c r="U119" s="27" t="s">
        <v>556</v>
      </c>
      <c r="V119" s="27" t="s">
        <v>79</v>
      </c>
      <c r="W119" s="45">
        <v>2021.1</v>
      </c>
      <c r="X119" s="45">
        <v>2021.12</v>
      </c>
      <c r="Y119" s="44">
        <v>80</v>
      </c>
      <c r="Z119" s="26">
        <v>80</v>
      </c>
      <c r="AA119" s="26"/>
      <c r="AB119" s="50"/>
      <c r="AC119" s="26"/>
      <c r="AD119" s="27" t="s">
        <v>1164</v>
      </c>
      <c r="AE119" s="27" t="s">
        <v>1164</v>
      </c>
      <c r="AF119" s="25" t="s">
        <v>79</v>
      </c>
      <c r="AG119" s="25" t="str">
        <f>VLOOKUP(B119,[1]Sheet1!$B:$K,10,0)</f>
        <v>否</v>
      </c>
      <c r="AH119" s="25" t="s">
        <v>78</v>
      </c>
      <c r="AI119" s="27" t="s">
        <v>79</v>
      </c>
      <c r="AJ119" s="27" t="str">
        <f>VLOOKUP(B119,[1]Sheet1!$B:$H,7,0)</f>
        <v>是</v>
      </c>
      <c r="AK119" s="27" t="str">
        <f>VLOOKUP(B119,[1]Sheet1!$B:$I,8,0)</f>
        <v>否</v>
      </c>
      <c r="AL119" s="27"/>
      <c r="AM119" s="27" t="str">
        <f>VLOOKUP(B119,[1]Sheet1!$B:$J,9,0)</f>
        <v>否</v>
      </c>
      <c r="AN119" s="56"/>
      <c r="AO119" s="27" t="s">
        <v>312</v>
      </c>
      <c r="AP119" s="27">
        <v>13883367670</v>
      </c>
      <c r="AQ119" s="25" t="s">
        <v>953</v>
      </c>
      <c r="AR119" s="26"/>
    </row>
    <row r="120" s="4" customFormat="1" ht="60" spans="1:44">
      <c r="A120" s="25">
        <v>113</v>
      </c>
      <c r="B120" s="51" t="s">
        <v>1166</v>
      </c>
      <c r="C120" s="25" t="s">
        <v>136</v>
      </c>
      <c r="D120" s="25" t="s">
        <v>137</v>
      </c>
      <c r="E120" s="37" t="s">
        <v>1167</v>
      </c>
      <c r="F120" s="27" t="s">
        <v>65</v>
      </c>
      <c r="G120" s="37" t="s">
        <v>1168</v>
      </c>
      <c r="H120" s="37" t="s">
        <v>1148</v>
      </c>
      <c r="I120" s="37" t="s">
        <v>1122</v>
      </c>
      <c r="J120" s="37" t="s">
        <v>1123</v>
      </c>
      <c r="K120" s="37" t="s">
        <v>1167</v>
      </c>
      <c r="L120" s="37" t="s">
        <v>106</v>
      </c>
      <c r="M120" s="37" t="s">
        <v>71</v>
      </c>
      <c r="N120" s="37" t="s">
        <v>107</v>
      </c>
      <c r="O120" s="37" t="s">
        <v>1124</v>
      </c>
      <c r="P120" s="37" t="s">
        <v>1125</v>
      </c>
      <c r="Q120" s="37" t="s">
        <v>486</v>
      </c>
      <c r="R120" s="37" t="s">
        <v>437</v>
      </c>
      <c r="S120" s="66" t="s">
        <v>1126</v>
      </c>
      <c r="T120" s="37" t="s">
        <v>322</v>
      </c>
      <c r="U120" s="27" t="s">
        <v>556</v>
      </c>
      <c r="V120" s="25" t="s">
        <v>78</v>
      </c>
      <c r="W120" s="37">
        <v>2021.03</v>
      </c>
      <c r="X120" s="37">
        <v>2021.12</v>
      </c>
      <c r="Y120" s="68">
        <v>40</v>
      </c>
      <c r="Z120" s="49"/>
      <c r="AA120" s="49"/>
      <c r="AB120" s="50"/>
      <c r="AC120" s="49">
        <v>40</v>
      </c>
      <c r="AD120" s="37" t="s">
        <v>1169</v>
      </c>
      <c r="AE120" s="37" t="s">
        <v>1169</v>
      </c>
      <c r="AF120" s="25" t="s">
        <v>78</v>
      </c>
      <c r="AG120" s="25" t="s">
        <v>78</v>
      </c>
      <c r="AH120" s="25" t="s">
        <v>78</v>
      </c>
      <c r="AI120" s="27" t="s">
        <v>79</v>
      </c>
      <c r="AJ120" s="37" t="s">
        <v>78</v>
      </c>
      <c r="AK120" s="27" t="s">
        <v>78</v>
      </c>
      <c r="AL120" s="37"/>
      <c r="AM120" s="27" t="s">
        <v>78</v>
      </c>
      <c r="AN120" s="45"/>
      <c r="AO120" s="37" t="s">
        <v>323</v>
      </c>
      <c r="AP120" s="37">
        <v>13896202000</v>
      </c>
      <c r="AQ120" s="26"/>
      <c r="AR120" s="26" t="s">
        <v>81</v>
      </c>
    </row>
    <row r="121" s="4" customFormat="1" ht="60" spans="1:44">
      <c r="A121" s="25">
        <v>114</v>
      </c>
      <c r="B121" s="51" t="s">
        <v>1170</v>
      </c>
      <c r="C121" s="25" t="s">
        <v>136</v>
      </c>
      <c r="D121" s="25" t="s">
        <v>137</v>
      </c>
      <c r="E121" s="37" t="s">
        <v>1171</v>
      </c>
      <c r="F121" s="27" t="s">
        <v>65</v>
      </c>
      <c r="G121" s="37" t="s">
        <v>1172</v>
      </c>
      <c r="H121" s="37" t="s">
        <v>1173</v>
      </c>
      <c r="I121" s="37" t="s">
        <v>1122</v>
      </c>
      <c r="J121" s="37" t="s">
        <v>1123</v>
      </c>
      <c r="K121" s="37" t="s">
        <v>1171</v>
      </c>
      <c r="L121" s="37" t="s">
        <v>106</v>
      </c>
      <c r="M121" s="37" t="s">
        <v>71</v>
      </c>
      <c r="N121" s="37" t="s">
        <v>531</v>
      </c>
      <c r="O121" s="37" t="s">
        <v>1124</v>
      </c>
      <c r="P121" s="37" t="s">
        <v>1125</v>
      </c>
      <c r="Q121" s="37" t="s">
        <v>486</v>
      </c>
      <c r="R121" s="37" t="s">
        <v>437</v>
      </c>
      <c r="S121" s="66" t="s">
        <v>1126</v>
      </c>
      <c r="T121" s="37" t="s">
        <v>223</v>
      </c>
      <c r="U121" s="27" t="s">
        <v>556</v>
      </c>
      <c r="V121" s="25" t="s">
        <v>78</v>
      </c>
      <c r="W121" s="37">
        <v>2021.03</v>
      </c>
      <c r="X121" s="37">
        <v>2021.12</v>
      </c>
      <c r="Y121" s="68">
        <v>60</v>
      </c>
      <c r="Z121" s="49"/>
      <c r="AA121" s="49"/>
      <c r="AB121" s="50"/>
      <c r="AC121" s="49">
        <v>60</v>
      </c>
      <c r="AD121" s="37" t="s">
        <v>1174</v>
      </c>
      <c r="AE121" s="37" t="s">
        <v>1174</v>
      </c>
      <c r="AF121" s="25" t="s">
        <v>78</v>
      </c>
      <c r="AG121" s="25" t="s">
        <v>78</v>
      </c>
      <c r="AH121" s="25" t="s">
        <v>78</v>
      </c>
      <c r="AI121" s="27" t="s">
        <v>79</v>
      </c>
      <c r="AJ121" s="37" t="s">
        <v>78</v>
      </c>
      <c r="AK121" s="27" t="s">
        <v>78</v>
      </c>
      <c r="AL121" s="37"/>
      <c r="AM121" s="27" t="s">
        <v>78</v>
      </c>
      <c r="AN121" s="45"/>
      <c r="AO121" s="37" t="s">
        <v>353</v>
      </c>
      <c r="AP121" s="37">
        <v>13896953965</v>
      </c>
      <c r="AQ121" s="26"/>
      <c r="AR121" s="26" t="s">
        <v>81</v>
      </c>
    </row>
    <row r="122" s="4" customFormat="1" ht="48" spans="1:44">
      <c r="A122" s="25">
        <v>115</v>
      </c>
      <c r="B122" s="51" t="s">
        <v>1175</v>
      </c>
      <c r="C122" s="25" t="s">
        <v>136</v>
      </c>
      <c r="D122" s="25" t="s">
        <v>137</v>
      </c>
      <c r="E122" s="37" t="s">
        <v>1176</v>
      </c>
      <c r="F122" s="37" t="s">
        <v>102</v>
      </c>
      <c r="G122" s="37" t="s">
        <v>1177</v>
      </c>
      <c r="H122" s="37" t="s">
        <v>1178</v>
      </c>
      <c r="I122" s="37" t="s">
        <v>1122</v>
      </c>
      <c r="J122" s="37" t="s">
        <v>1123</v>
      </c>
      <c r="K122" s="37" t="s">
        <v>1176</v>
      </c>
      <c r="L122" s="37" t="s">
        <v>106</v>
      </c>
      <c r="M122" s="37" t="s">
        <v>71</v>
      </c>
      <c r="N122" s="37" t="s">
        <v>107</v>
      </c>
      <c r="O122" s="37" t="s">
        <v>1124</v>
      </c>
      <c r="P122" s="37" t="s">
        <v>1125</v>
      </c>
      <c r="Q122" s="37" t="s">
        <v>486</v>
      </c>
      <c r="R122" s="37" t="s">
        <v>437</v>
      </c>
      <c r="S122" s="66" t="s">
        <v>1126</v>
      </c>
      <c r="T122" s="37" t="s">
        <v>198</v>
      </c>
      <c r="U122" s="27" t="s">
        <v>556</v>
      </c>
      <c r="V122" s="25" t="s">
        <v>78</v>
      </c>
      <c r="W122" s="27">
        <v>2021.1</v>
      </c>
      <c r="X122" s="27">
        <v>2021.12</v>
      </c>
      <c r="Y122" s="68">
        <v>80</v>
      </c>
      <c r="Z122" s="49"/>
      <c r="AA122" s="49"/>
      <c r="AB122" s="50"/>
      <c r="AC122" s="49">
        <v>80</v>
      </c>
      <c r="AD122" s="37" t="s">
        <v>1179</v>
      </c>
      <c r="AE122" s="37" t="s">
        <v>1179</v>
      </c>
      <c r="AF122" s="25" t="s">
        <v>78</v>
      </c>
      <c r="AG122" s="25" t="s">
        <v>78</v>
      </c>
      <c r="AH122" s="25" t="s">
        <v>78</v>
      </c>
      <c r="AI122" s="27" t="s">
        <v>79</v>
      </c>
      <c r="AJ122" s="37" t="s">
        <v>78</v>
      </c>
      <c r="AK122" s="27" t="s">
        <v>78</v>
      </c>
      <c r="AL122" s="37"/>
      <c r="AM122" s="27" t="s">
        <v>78</v>
      </c>
      <c r="AN122" s="45"/>
      <c r="AO122" s="37" t="s">
        <v>730</v>
      </c>
      <c r="AP122" s="37">
        <v>59506637</v>
      </c>
      <c r="AQ122" s="26"/>
      <c r="AR122" s="26" t="s">
        <v>81</v>
      </c>
    </row>
    <row r="123" s="4" customFormat="1" ht="48" spans="1:44">
      <c r="A123" s="25">
        <v>116</v>
      </c>
      <c r="B123" s="51" t="s">
        <v>1180</v>
      </c>
      <c r="C123" s="25" t="s">
        <v>136</v>
      </c>
      <c r="D123" s="25" t="s">
        <v>137</v>
      </c>
      <c r="E123" s="37" t="s">
        <v>1181</v>
      </c>
      <c r="F123" s="37" t="s">
        <v>102</v>
      </c>
      <c r="G123" s="37" t="s">
        <v>1182</v>
      </c>
      <c r="H123" s="37" t="s">
        <v>1178</v>
      </c>
      <c r="I123" s="37" t="s">
        <v>1122</v>
      </c>
      <c r="J123" s="37" t="s">
        <v>1123</v>
      </c>
      <c r="K123" s="37" t="s">
        <v>1181</v>
      </c>
      <c r="L123" s="37" t="s">
        <v>106</v>
      </c>
      <c r="M123" s="37" t="s">
        <v>71</v>
      </c>
      <c r="N123" s="37" t="s">
        <v>107</v>
      </c>
      <c r="O123" s="37" t="s">
        <v>1124</v>
      </c>
      <c r="P123" s="37" t="s">
        <v>1125</v>
      </c>
      <c r="Q123" s="37" t="s">
        <v>486</v>
      </c>
      <c r="R123" s="37" t="s">
        <v>437</v>
      </c>
      <c r="S123" s="66" t="s">
        <v>1126</v>
      </c>
      <c r="T123" s="37" t="s">
        <v>414</v>
      </c>
      <c r="U123" s="27" t="s">
        <v>556</v>
      </c>
      <c r="V123" s="25" t="s">
        <v>78</v>
      </c>
      <c r="W123" s="37">
        <v>2021.03</v>
      </c>
      <c r="X123" s="37">
        <v>2021.12</v>
      </c>
      <c r="Y123" s="68">
        <v>30</v>
      </c>
      <c r="Z123" s="49"/>
      <c r="AA123" s="49"/>
      <c r="AB123" s="50"/>
      <c r="AC123" s="49">
        <v>30</v>
      </c>
      <c r="AD123" s="37" t="s">
        <v>1183</v>
      </c>
      <c r="AE123" s="37" t="s">
        <v>1183</v>
      </c>
      <c r="AF123" s="25" t="s">
        <v>78</v>
      </c>
      <c r="AG123" s="25" t="s">
        <v>78</v>
      </c>
      <c r="AH123" s="25" t="s">
        <v>78</v>
      </c>
      <c r="AI123" s="27" t="s">
        <v>79</v>
      </c>
      <c r="AJ123" s="37" t="s">
        <v>78</v>
      </c>
      <c r="AK123" s="27" t="s">
        <v>78</v>
      </c>
      <c r="AL123" s="37"/>
      <c r="AM123" s="27" t="s">
        <v>78</v>
      </c>
      <c r="AN123" s="45"/>
      <c r="AO123" s="37" t="s">
        <v>416</v>
      </c>
      <c r="AP123" s="37">
        <v>13983519928</v>
      </c>
      <c r="AQ123" s="26"/>
      <c r="AR123" s="26" t="s">
        <v>81</v>
      </c>
    </row>
    <row r="124" s="4" customFormat="1" ht="48" spans="1:44">
      <c r="A124" s="25">
        <v>117</v>
      </c>
      <c r="B124" s="51" t="s">
        <v>1184</v>
      </c>
      <c r="C124" s="25" t="s">
        <v>136</v>
      </c>
      <c r="D124" s="25" t="s">
        <v>1118</v>
      </c>
      <c r="E124" s="37" t="s">
        <v>1185</v>
      </c>
      <c r="F124" s="37" t="s">
        <v>102</v>
      </c>
      <c r="G124" s="37" t="s">
        <v>1186</v>
      </c>
      <c r="H124" s="37" t="s">
        <v>1178</v>
      </c>
      <c r="I124" s="37" t="s">
        <v>1122</v>
      </c>
      <c r="J124" s="37" t="s">
        <v>1123</v>
      </c>
      <c r="K124" s="37" t="s">
        <v>1185</v>
      </c>
      <c r="L124" s="37" t="s">
        <v>106</v>
      </c>
      <c r="M124" s="37" t="s">
        <v>71</v>
      </c>
      <c r="N124" s="37" t="s">
        <v>1187</v>
      </c>
      <c r="O124" s="37" t="s">
        <v>1124</v>
      </c>
      <c r="P124" s="37" t="s">
        <v>1125</v>
      </c>
      <c r="Q124" s="37" t="s">
        <v>486</v>
      </c>
      <c r="R124" s="37" t="s">
        <v>437</v>
      </c>
      <c r="S124" s="66" t="s">
        <v>1126</v>
      </c>
      <c r="T124" s="37" t="s">
        <v>438</v>
      </c>
      <c r="U124" s="27" t="s">
        <v>556</v>
      </c>
      <c r="V124" s="25" t="s">
        <v>78</v>
      </c>
      <c r="W124" s="37">
        <v>2021.03</v>
      </c>
      <c r="X124" s="37">
        <v>2021.12</v>
      </c>
      <c r="Y124" s="68">
        <v>50</v>
      </c>
      <c r="Z124" s="49"/>
      <c r="AA124" s="49"/>
      <c r="AB124" s="50"/>
      <c r="AC124" s="49">
        <v>50</v>
      </c>
      <c r="AD124" s="37" t="s">
        <v>1188</v>
      </c>
      <c r="AE124" s="37" t="s">
        <v>1188</v>
      </c>
      <c r="AF124" s="25" t="s">
        <v>78</v>
      </c>
      <c r="AG124" s="25" t="s">
        <v>78</v>
      </c>
      <c r="AH124" s="25" t="s">
        <v>78</v>
      </c>
      <c r="AI124" s="27" t="s">
        <v>79</v>
      </c>
      <c r="AJ124" s="37" t="s">
        <v>78</v>
      </c>
      <c r="AK124" s="27" t="s">
        <v>78</v>
      </c>
      <c r="AL124" s="37"/>
      <c r="AM124" s="27" t="s">
        <v>78</v>
      </c>
      <c r="AN124" s="45"/>
      <c r="AO124" s="37" t="s">
        <v>973</v>
      </c>
      <c r="AP124" s="37">
        <v>13983522702</v>
      </c>
      <c r="AQ124" s="26"/>
      <c r="AR124" s="26" t="s">
        <v>81</v>
      </c>
    </row>
    <row r="125" s="4" customFormat="1" ht="48" spans="1:44">
      <c r="A125" s="25">
        <v>118</v>
      </c>
      <c r="B125" s="51" t="s">
        <v>1189</v>
      </c>
      <c r="C125" s="25" t="s">
        <v>136</v>
      </c>
      <c r="D125" s="25" t="s">
        <v>1118</v>
      </c>
      <c r="E125" s="37" t="s">
        <v>1190</v>
      </c>
      <c r="F125" s="37" t="s">
        <v>102</v>
      </c>
      <c r="G125" s="37" t="s">
        <v>1191</v>
      </c>
      <c r="H125" s="37" t="s">
        <v>1178</v>
      </c>
      <c r="I125" s="37" t="s">
        <v>1122</v>
      </c>
      <c r="J125" s="37" t="s">
        <v>1123</v>
      </c>
      <c r="K125" s="37" t="s">
        <v>1190</v>
      </c>
      <c r="L125" s="37" t="s">
        <v>106</v>
      </c>
      <c r="M125" s="37" t="s">
        <v>71</v>
      </c>
      <c r="N125" s="37" t="s">
        <v>1192</v>
      </c>
      <c r="O125" s="37" t="s">
        <v>1124</v>
      </c>
      <c r="P125" s="37" t="s">
        <v>1125</v>
      </c>
      <c r="Q125" s="37" t="s">
        <v>486</v>
      </c>
      <c r="R125" s="37" t="s">
        <v>437</v>
      </c>
      <c r="S125" s="66" t="s">
        <v>1126</v>
      </c>
      <c r="T125" s="37" t="s">
        <v>438</v>
      </c>
      <c r="U125" s="27" t="s">
        <v>556</v>
      </c>
      <c r="V125" s="25" t="s">
        <v>78</v>
      </c>
      <c r="W125" s="37">
        <v>2021.03</v>
      </c>
      <c r="X125" s="37">
        <v>2021.12</v>
      </c>
      <c r="Y125" s="68">
        <v>50</v>
      </c>
      <c r="Z125" s="49"/>
      <c r="AA125" s="49"/>
      <c r="AB125" s="50"/>
      <c r="AC125" s="49">
        <v>50</v>
      </c>
      <c r="AD125" s="37" t="s">
        <v>1193</v>
      </c>
      <c r="AE125" s="37" t="s">
        <v>1193</v>
      </c>
      <c r="AF125" s="25" t="s">
        <v>78</v>
      </c>
      <c r="AG125" s="25" t="s">
        <v>78</v>
      </c>
      <c r="AH125" s="25" t="s">
        <v>78</v>
      </c>
      <c r="AI125" s="27" t="s">
        <v>79</v>
      </c>
      <c r="AJ125" s="37" t="s">
        <v>78</v>
      </c>
      <c r="AK125" s="27" t="s">
        <v>78</v>
      </c>
      <c r="AL125" s="37"/>
      <c r="AM125" s="27" t="s">
        <v>78</v>
      </c>
      <c r="AN125" s="45"/>
      <c r="AO125" s="37" t="s">
        <v>973</v>
      </c>
      <c r="AP125" s="37">
        <v>13983522702</v>
      </c>
      <c r="AQ125" s="26"/>
      <c r="AR125" s="26" t="s">
        <v>81</v>
      </c>
    </row>
    <row r="126" s="4" customFormat="1" ht="48" spans="1:44">
      <c r="A126" s="25">
        <v>119</v>
      </c>
      <c r="B126" s="51" t="s">
        <v>1194</v>
      </c>
      <c r="C126" s="25" t="s">
        <v>136</v>
      </c>
      <c r="D126" s="25" t="s">
        <v>1118</v>
      </c>
      <c r="E126" s="37" t="s">
        <v>1195</v>
      </c>
      <c r="F126" s="27" t="s">
        <v>65</v>
      </c>
      <c r="G126" s="37" t="s">
        <v>1196</v>
      </c>
      <c r="H126" s="37" t="s">
        <v>1178</v>
      </c>
      <c r="I126" s="37" t="s">
        <v>1122</v>
      </c>
      <c r="J126" s="37" t="s">
        <v>1123</v>
      </c>
      <c r="K126" s="37" t="s">
        <v>1195</v>
      </c>
      <c r="L126" s="37" t="s">
        <v>106</v>
      </c>
      <c r="M126" s="37" t="s">
        <v>71</v>
      </c>
      <c r="N126" s="37" t="s">
        <v>1197</v>
      </c>
      <c r="O126" s="37" t="s">
        <v>1124</v>
      </c>
      <c r="P126" s="37" t="s">
        <v>1125</v>
      </c>
      <c r="Q126" s="37" t="s">
        <v>486</v>
      </c>
      <c r="R126" s="37" t="s">
        <v>437</v>
      </c>
      <c r="S126" s="66" t="s">
        <v>1126</v>
      </c>
      <c r="T126" s="37" t="s">
        <v>96</v>
      </c>
      <c r="U126" s="27" t="s">
        <v>556</v>
      </c>
      <c r="V126" s="25" t="s">
        <v>78</v>
      </c>
      <c r="W126" s="37">
        <v>2021.03</v>
      </c>
      <c r="X126" s="37">
        <v>2021.12</v>
      </c>
      <c r="Y126" s="68">
        <v>30</v>
      </c>
      <c r="Z126" s="49"/>
      <c r="AA126" s="49"/>
      <c r="AB126" s="50"/>
      <c r="AC126" s="49">
        <v>30</v>
      </c>
      <c r="AD126" s="37" t="s">
        <v>1198</v>
      </c>
      <c r="AE126" s="37" t="s">
        <v>1198</v>
      </c>
      <c r="AF126" s="25" t="s">
        <v>78</v>
      </c>
      <c r="AG126" s="25" t="s">
        <v>78</v>
      </c>
      <c r="AH126" s="25" t="s">
        <v>78</v>
      </c>
      <c r="AI126" s="27" t="s">
        <v>79</v>
      </c>
      <c r="AJ126" s="37" t="s">
        <v>78</v>
      </c>
      <c r="AK126" s="27" t="s">
        <v>78</v>
      </c>
      <c r="AL126" s="37"/>
      <c r="AM126" s="27" t="s">
        <v>78</v>
      </c>
      <c r="AN126" s="45"/>
      <c r="AO126" s="37" t="s">
        <v>97</v>
      </c>
      <c r="AP126" s="37">
        <v>17784027560</v>
      </c>
      <c r="AQ126" s="26"/>
      <c r="AR126" s="26" t="s">
        <v>81</v>
      </c>
    </row>
    <row r="127" s="4" customFormat="1" ht="192" spans="1:44">
      <c r="A127" s="25">
        <v>120</v>
      </c>
      <c r="B127" s="51" t="s">
        <v>1199</v>
      </c>
      <c r="C127" s="25" t="s">
        <v>136</v>
      </c>
      <c r="D127" s="25" t="s">
        <v>1118</v>
      </c>
      <c r="E127" s="37" t="s">
        <v>1200</v>
      </c>
      <c r="F127" s="27" t="s">
        <v>65</v>
      </c>
      <c r="G127" s="64" t="s">
        <v>1201</v>
      </c>
      <c r="H127" s="37" t="s">
        <v>1178</v>
      </c>
      <c r="I127" s="37" t="s">
        <v>1122</v>
      </c>
      <c r="J127" s="37" t="s">
        <v>1123</v>
      </c>
      <c r="K127" s="37" t="s">
        <v>1200</v>
      </c>
      <c r="L127" s="37" t="s">
        <v>106</v>
      </c>
      <c r="M127" s="37" t="s">
        <v>71</v>
      </c>
      <c r="N127" s="37" t="s">
        <v>107</v>
      </c>
      <c r="O127" s="37" t="s">
        <v>1124</v>
      </c>
      <c r="P127" s="37" t="s">
        <v>1125</v>
      </c>
      <c r="Q127" s="37" t="s">
        <v>486</v>
      </c>
      <c r="R127" s="37" t="s">
        <v>437</v>
      </c>
      <c r="S127" s="66" t="s">
        <v>1126</v>
      </c>
      <c r="T127" s="64" t="s">
        <v>148</v>
      </c>
      <c r="U127" s="27" t="s">
        <v>556</v>
      </c>
      <c r="V127" s="25" t="s">
        <v>78</v>
      </c>
      <c r="W127" s="37">
        <v>2021.03</v>
      </c>
      <c r="X127" s="37">
        <v>2021.12</v>
      </c>
      <c r="Y127" s="68">
        <v>100</v>
      </c>
      <c r="Z127" s="49"/>
      <c r="AA127" s="49"/>
      <c r="AB127" s="50"/>
      <c r="AC127" s="49">
        <v>100</v>
      </c>
      <c r="AD127" s="37" t="s">
        <v>1202</v>
      </c>
      <c r="AE127" s="37" t="s">
        <v>1202</v>
      </c>
      <c r="AF127" s="25" t="s">
        <v>78</v>
      </c>
      <c r="AG127" s="25" t="s">
        <v>78</v>
      </c>
      <c r="AH127" s="25" t="s">
        <v>78</v>
      </c>
      <c r="AI127" s="27" t="s">
        <v>79</v>
      </c>
      <c r="AJ127" s="37" t="s">
        <v>78</v>
      </c>
      <c r="AK127" s="27" t="s">
        <v>78</v>
      </c>
      <c r="AL127" s="37"/>
      <c r="AM127" s="27" t="s">
        <v>78</v>
      </c>
      <c r="AN127" s="45"/>
      <c r="AO127" s="37" t="s">
        <v>465</v>
      </c>
      <c r="AP127" s="37">
        <v>13896249256</v>
      </c>
      <c r="AQ127" s="26"/>
      <c r="AR127" s="26" t="s">
        <v>81</v>
      </c>
    </row>
    <row r="128" s="4" customFormat="1" ht="48" spans="1:44">
      <c r="A128" s="25">
        <v>121</v>
      </c>
      <c r="B128" s="51" t="s">
        <v>1203</v>
      </c>
      <c r="C128" s="25" t="s">
        <v>136</v>
      </c>
      <c r="D128" s="25" t="s">
        <v>1118</v>
      </c>
      <c r="E128" s="37" t="s">
        <v>1204</v>
      </c>
      <c r="F128" s="37" t="s">
        <v>102</v>
      </c>
      <c r="G128" s="37" t="s">
        <v>1205</v>
      </c>
      <c r="H128" s="37" t="s">
        <v>1178</v>
      </c>
      <c r="I128" s="37" t="s">
        <v>1122</v>
      </c>
      <c r="J128" s="37" t="s">
        <v>1206</v>
      </c>
      <c r="K128" s="37" t="s">
        <v>1207</v>
      </c>
      <c r="L128" s="37" t="s">
        <v>106</v>
      </c>
      <c r="M128" s="37" t="s">
        <v>71</v>
      </c>
      <c r="N128" s="37" t="s">
        <v>107</v>
      </c>
      <c r="O128" s="37" t="s">
        <v>1124</v>
      </c>
      <c r="P128" s="37" t="s">
        <v>1125</v>
      </c>
      <c r="Q128" s="37" t="s">
        <v>486</v>
      </c>
      <c r="R128" s="37" t="s">
        <v>437</v>
      </c>
      <c r="S128" s="66" t="s">
        <v>1126</v>
      </c>
      <c r="T128" s="37" t="s">
        <v>232</v>
      </c>
      <c r="U128" s="27" t="s">
        <v>556</v>
      </c>
      <c r="V128" s="25" t="s">
        <v>78</v>
      </c>
      <c r="W128" s="37">
        <v>2021.03</v>
      </c>
      <c r="X128" s="37">
        <v>2021.12</v>
      </c>
      <c r="Y128" s="68">
        <v>50</v>
      </c>
      <c r="Z128" s="49"/>
      <c r="AA128" s="49"/>
      <c r="AB128" s="50"/>
      <c r="AC128" s="49">
        <v>50</v>
      </c>
      <c r="AD128" s="37" t="s">
        <v>1208</v>
      </c>
      <c r="AE128" s="37" t="s">
        <v>1208</v>
      </c>
      <c r="AF128" s="25" t="s">
        <v>78</v>
      </c>
      <c r="AG128" s="25" t="s">
        <v>78</v>
      </c>
      <c r="AH128" s="25" t="s">
        <v>78</v>
      </c>
      <c r="AI128" s="27" t="s">
        <v>79</v>
      </c>
      <c r="AJ128" s="37" t="s">
        <v>78</v>
      </c>
      <c r="AK128" s="27" t="s">
        <v>78</v>
      </c>
      <c r="AL128" s="37"/>
      <c r="AM128" s="27" t="s">
        <v>78</v>
      </c>
      <c r="AN128" s="45"/>
      <c r="AO128" s="69" t="s">
        <v>1209</v>
      </c>
      <c r="AP128" s="69">
        <v>13452643766</v>
      </c>
      <c r="AQ128" s="26"/>
      <c r="AR128" s="26" t="s">
        <v>81</v>
      </c>
    </row>
    <row r="129" s="4" customFormat="1" ht="48" spans="1:44">
      <c r="A129" s="25">
        <v>122</v>
      </c>
      <c r="B129" s="51" t="s">
        <v>1210</v>
      </c>
      <c r="C129" s="25" t="s">
        <v>136</v>
      </c>
      <c r="D129" s="25" t="s">
        <v>1118</v>
      </c>
      <c r="E129" s="37" t="s">
        <v>1211</v>
      </c>
      <c r="F129" s="37" t="s">
        <v>102</v>
      </c>
      <c r="G129" s="37" t="s">
        <v>1212</v>
      </c>
      <c r="H129" s="37" t="s">
        <v>1178</v>
      </c>
      <c r="I129" s="37" t="s">
        <v>1122</v>
      </c>
      <c r="J129" s="37" t="s">
        <v>1213</v>
      </c>
      <c r="K129" s="37" t="s">
        <v>1214</v>
      </c>
      <c r="L129" s="37" t="s">
        <v>106</v>
      </c>
      <c r="M129" s="37" t="s">
        <v>71</v>
      </c>
      <c r="N129" s="37" t="s">
        <v>107</v>
      </c>
      <c r="O129" s="37" t="s">
        <v>1124</v>
      </c>
      <c r="P129" s="37" t="s">
        <v>1125</v>
      </c>
      <c r="Q129" s="37" t="s">
        <v>486</v>
      </c>
      <c r="R129" s="37" t="s">
        <v>437</v>
      </c>
      <c r="S129" s="66" t="s">
        <v>1126</v>
      </c>
      <c r="T129" s="37" t="s">
        <v>232</v>
      </c>
      <c r="U129" s="27" t="s">
        <v>556</v>
      </c>
      <c r="V129" s="25" t="s">
        <v>78</v>
      </c>
      <c r="W129" s="37">
        <v>2021.03</v>
      </c>
      <c r="X129" s="37">
        <v>2021.12</v>
      </c>
      <c r="Y129" s="68">
        <v>5</v>
      </c>
      <c r="Z129" s="49"/>
      <c r="AA129" s="49"/>
      <c r="AB129" s="50"/>
      <c r="AC129" s="49">
        <v>5</v>
      </c>
      <c r="AD129" s="37" t="s">
        <v>1215</v>
      </c>
      <c r="AE129" s="37" t="s">
        <v>1215</v>
      </c>
      <c r="AF129" s="25" t="s">
        <v>78</v>
      </c>
      <c r="AG129" s="25" t="s">
        <v>78</v>
      </c>
      <c r="AH129" s="25" t="s">
        <v>78</v>
      </c>
      <c r="AI129" s="27" t="s">
        <v>79</v>
      </c>
      <c r="AJ129" s="37" t="s">
        <v>78</v>
      </c>
      <c r="AK129" s="27" t="s">
        <v>78</v>
      </c>
      <c r="AL129" s="37"/>
      <c r="AM129" s="27" t="s">
        <v>78</v>
      </c>
      <c r="AN129" s="45"/>
      <c r="AO129" s="69" t="s">
        <v>1209</v>
      </c>
      <c r="AP129" s="69">
        <v>13452643766</v>
      </c>
      <c r="AQ129" s="26"/>
      <c r="AR129" s="26" t="s">
        <v>81</v>
      </c>
    </row>
    <row r="130" s="4" customFormat="1" ht="48" spans="1:44">
      <c r="A130" s="25">
        <v>123</v>
      </c>
      <c r="B130" s="51" t="s">
        <v>1216</v>
      </c>
      <c r="C130" s="25" t="s">
        <v>136</v>
      </c>
      <c r="D130" s="25" t="s">
        <v>1118</v>
      </c>
      <c r="E130" s="37" t="s">
        <v>1217</v>
      </c>
      <c r="F130" s="37" t="s">
        <v>102</v>
      </c>
      <c r="G130" s="37" t="s">
        <v>1218</v>
      </c>
      <c r="H130" s="37" t="s">
        <v>1178</v>
      </c>
      <c r="I130" s="37" t="s">
        <v>1122</v>
      </c>
      <c r="J130" s="37" t="s">
        <v>1219</v>
      </c>
      <c r="K130" s="37" t="s">
        <v>1217</v>
      </c>
      <c r="L130" s="37" t="s">
        <v>106</v>
      </c>
      <c r="M130" s="37" t="s">
        <v>71</v>
      </c>
      <c r="N130" s="37" t="s">
        <v>107</v>
      </c>
      <c r="O130" s="37" t="s">
        <v>1124</v>
      </c>
      <c r="P130" s="37" t="s">
        <v>1125</v>
      </c>
      <c r="Q130" s="37" t="s">
        <v>486</v>
      </c>
      <c r="R130" s="37" t="s">
        <v>437</v>
      </c>
      <c r="S130" s="66" t="s">
        <v>1126</v>
      </c>
      <c r="T130" s="37" t="s">
        <v>162</v>
      </c>
      <c r="U130" s="27" t="s">
        <v>556</v>
      </c>
      <c r="V130" s="25" t="s">
        <v>78</v>
      </c>
      <c r="W130" s="37">
        <v>2021.03</v>
      </c>
      <c r="X130" s="37">
        <v>2021.12</v>
      </c>
      <c r="Y130" s="68">
        <v>50</v>
      </c>
      <c r="Z130" s="49"/>
      <c r="AA130" s="49"/>
      <c r="AB130" s="50"/>
      <c r="AC130" s="49">
        <v>50</v>
      </c>
      <c r="AD130" s="37" t="s">
        <v>1220</v>
      </c>
      <c r="AE130" s="37" t="s">
        <v>1220</v>
      </c>
      <c r="AF130" s="25" t="s">
        <v>78</v>
      </c>
      <c r="AG130" s="25" t="s">
        <v>78</v>
      </c>
      <c r="AH130" s="25" t="s">
        <v>78</v>
      </c>
      <c r="AI130" s="27" t="s">
        <v>79</v>
      </c>
      <c r="AJ130" s="37" t="s">
        <v>78</v>
      </c>
      <c r="AK130" s="27" t="s">
        <v>78</v>
      </c>
      <c r="AL130" s="37"/>
      <c r="AM130" s="27" t="s">
        <v>78</v>
      </c>
      <c r="AN130" s="45"/>
      <c r="AO130" s="37" t="s">
        <v>165</v>
      </c>
      <c r="AP130" s="37" t="s">
        <v>478</v>
      </c>
      <c r="AQ130" s="26"/>
      <c r="AR130" s="26" t="s">
        <v>81</v>
      </c>
    </row>
    <row r="131" s="4" customFormat="1" ht="72" spans="1:44">
      <c r="A131" s="25">
        <v>124</v>
      </c>
      <c r="B131" s="51" t="s">
        <v>1221</v>
      </c>
      <c r="C131" s="25" t="s">
        <v>136</v>
      </c>
      <c r="D131" s="25" t="s">
        <v>1118</v>
      </c>
      <c r="E131" s="37" t="s">
        <v>1222</v>
      </c>
      <c r="F131" s="37" t="s">
        <v>102</v>
      </c>
      <c r="G131" s="37" t="s">
        <v>1223</v>
      </c>
      <c r="H131" s="37" t="s">
        <v>1224</v>
      </c>
      <c r="I131" s="37" t="s">
        <v>1140</v>
      </c>
      <c r="J131" s="37" t="s">
        <v>1225</v>
      </c>
      <c r="K131" s="37" t="s">
        <v>1222</v>
      </c>
      <c r="L131" s="37" t="s">
        <v>106</v>
      </c>
      <c r="M131" s="37" t="s">
        <v>71</v>
      </c>
      <c r="N131" s="37" t="s">
        <v>1226</v>
      </c>
      <c r="O131" s="37" t="s">
        <v>1124</v>
      </c>
      <c r="P131" s="37" t="s">
        <v>1125</v>
      </c>
      <c r="Q131" s="37" t="s">
        <v>1038</v>
      </c>
      <c r="R131" s="37" t="s">
        <v>437</v>
      </c>
      <c r="S131" s="66" t="s">
        <v>1126</v>
      </c>
      <c r="T131" s="37" t="s">
        <v>1227</v>
      </c>
      <c r="U131" s="27" t="s">
        <v>556</v>
      </c>
      <c r="V131" s="27" t="s">
        <v>79</v>
      </c>
      <c r="W131" s="27">
        <v>2021.1</v>
      </c>
      <c r="X131" s="27">
        <v>2021.12</v>
      </c>
      <c r="Y131" s="51">
        <v>696</v>
      </c>
      <c r="Z131" s="26">
        <v>473.044071</v>
      </c>
      <c r="AA131" s="26"/>
      <c r="AB131" s="50"/>
      <c r="AC131" s="26">
        <v>222.955929</v>
      </c>
      <c r="AD131" s="37" t="s">
        <v>1228</v>
      </c>
      <c r="AE131" s="37" t="s">
        <v>1228</v>
      </c>
      <c r="AF131" s="25" t="s">
        <v>78</v>
      </c>
      <c r="AG131" s="25" t="str">
        <f>VLOOKUP(B131,[1]Sheet1!$B:$K,10,0)</f>
        <v>否</v>
      </c>
      <c r="AH131" s="25" t="s">
        <v>78</v>
      </c>
      <c r="AI131" s="27" t="s">
        <v>79</v>
      </c>
      <c r="AJ131" s="27" t="str">
        <f>VLOOKUP(B131,[1]Sheet1!$B:$H,7,0)</f>
        <v>是</v>
      </c>
      <c r="AK131" s="27" t="str">
        <f>VLOOKUP(B131,[1]Sheet1!$B:$I,8,0)</f>
        <v>否</v>
      </c>
      <c r="AL131" s="37"/>
      <c r="AM131" s="27" t="str">
        <f>VLOOKUP(B131,[1]Sheet1!$B:$J,9,0)</f>
        <v>否</v>
      </c>
      <c r="AN131" s="45"/>
      <c r="AO131" s="37" t="s">
        <v>1229</v>
      </c>
      <c r="AP131" s="37">
        <v>59228035</v>
      </c>
      <c r="AQ131" s="71" t="s">
        <v>1230</v>
      </c>
      <c r="AR131" s="26"/>
    </row>
    <row r="132" s="4" customFormat="1" ht="72" spans="1:44">
      <c r="A132" s="25">
        <v>125</v>
      </c>
      <c r="B132" s="51" t="s">
        <v>1231</v>
      </c>
      <c r="C132" s="25" t="s">
        <v>136</v>
      </c>
      <c r="D132" s="25" t="s">
        <v>1118</v>
      </c>
      <c r="E132" s="37" t="s">
        <v>1232</v>
      </c>
      <c r="F132" s="37" t="s">
        <v>102</v>
      </c>
      <c r="G132" s="37" t="s">
        <v>1233</v>
      </c>
      <c r="H132" s="37" t="s">
        <v>1224</v>
      </c>
      <c r="I132" s="37" t="s">
        <v>1140</v>
      </c>
      <c r="J132" s="37" t="s">
        <v>1234</v>
      </c>
      <c r="K132" s="37" t="s">
        <v>1232</v>
      </c>
      <c r="L132" s="37" t="s">
        <v>106</v>
      </c>
      <c r="M132" s="37" t="s">
        <v>71</v>
      </c>
      <c r="N132" s="37" t="s">
        <v>1235</v>
      </c>
      <c r="O132" s="37" t="s">
        <v>1124</v>
      </c>
      <c r="P132" s="37" t="s">
        <v>1125</v>
      </c>
      <c r="Q132" s="37" t="s">
        <v>1038</v>
      </c>
      <c r="R132" s="37" t="s">
        <v>437</v>
      </c>
      <c r="S132" s="66" t="s">
        <v>1126</v>
      </c>
      <c r="T132" s="37" t="s">
        <v>1227</v>
      </c>
      <c r="U132" s="27" t="s">
        <v>556</v>
      </c>
      <c r="V132" s="27" t="s">
        <v>79</v>
      </c>
      <c r="W132" s="27">
        <v>2021.1</v>
      </c>
      <c r="X132" s="27">
        <v>2021.12</v>
      </c>
      <c r="Y132" s="51">
        <v>320</v>
      </c>
      <c r="Z132" s="26">
        <v>200</v>
      </c>
      <c r="AA132" s="26"/>
      <c r="AB132" s="50"/>
      <c r="AC132" s="26">
        <v>120</v>
      </c>
      <c r="AD132" s="37" t="s">
        <v>1236</v>
      </c>
      <c r="AE132" s="37" t="s">
        <v>1236</v>
      </c>
      <c r="AF132" s="25" t="s">
        <v>78</v>
      </c>
      <c r="AG132" s="25" t="str">
        <f>VLOOKUP(B132,[1]Sheet1!$B:$K,10,0)</f>
        <v>否</v>
      </c>
      <c r="AH132" s="25" t="s">
        <v>78</v>
      </c>
      <c r="AI132" s="27" t="s">
        <v>79</v>
      </c>
      <c r="AJ132" s="27" t="str">
        <f>VLOOKUP(B132,[1]Sheet1!$B:$H,7,0)</f>
        <v>是</v>
      </c>
      <c r="AK132" s="27" t="str">
        <f>VLOOKUP(B132,[1]Sheet1!$B:$I,8,0)</f>
        <v>否</v>
      </c>
      <c r="AL132" s="37"/>
      <c r="AM132" s="27" t="str">
        <f>VLOOKUP(B132,[1]Sheet1!$B:$J,9,0)</f>
        <v>否</v>
      </c>
      <c r="AN132" s="45"/>
      <c r="AO132" s="37" t="s">
        <v>1229</v>
      </c>
      <c r="AP132" s="37">
        <v>59228035</v>
      </c>
      <c r="AQ132" s="71" t="s">
        <v>1230</v>
      </c>
      <c r="AR132" s="26"/>
    </row>
    <row r="133" s="4" customFormat="1" ht="72" spans="1:44">
      <c r="A133" s="25">
        <v>126</v>
      </c>
      <c r="B133" s="51" t="s">
        <v>1237</v>
      </c>
      <c r="C133" s="25" t="s">
        <v>136</v>
      </c>
      <c r="D133" s="25" t="s">
        <v>1118</v>
      </c>
      <c r="E133" s="37" t="s">
        <v>1238</v>
      </c>
      <c r="F133" s="37" t="s">
        <v>102</v>
      </c>
      <c r="G133" s="37" t="s">
        <v>1239</v>
      </c>
      <c r="H133" s="37" t="s">
        <v>1224</v>
      </c>
      <c r="I133" s="37" t="s">
        <v>1140</v>
      </c>
      <c r="J133" s="37" t="s">
        <v>1240</v>
      </c>
      <c r="K133" s="37" t="s">
        <v>1238</v>
      </c>
      <c r="L133" s="37" t="s">
        <v>106</v>
      </c>
      <c r="M133" s="37" t="s">
        <v>71</v>
      </c>
      <c r="N133" s="37" t="s">
        <v>1241</v>
      </c>
      <c r="O133" s="37" t="s">
        <v>1124</v>
      </c>
      <c r="P133" s="37" t="s">
        <v>1125</v>
      </c>
      <c r="Q133" s="37" t="s">
        <v>1038</v>
      </c>
      <c r="R133" s="37" t="s">
        <v>437</v>
      </c>
      <c r="S133" s="66" t="s">
        <v>1126</v>
      </c>
      <c r="T133" s="37" t="s">
        <v>1227</v>
      </c>
      <c r="U133" s="27" t="s">
        <v>556</v>
      </c>
      <c r="V133" s="27" t="s">
        <v>79</v>
      </c>
      <c r="W133" s="27">
        <v>2021.1</v>
      </c>
      <c r="X133" s="27">
        <v>2021.12</v>
      </c>
      <c r="Y133" s="51">
        <v>1050</v>
      </c>
      <c r="Z133" s="26">
        <v>835</v>
      </c>
      <c r="AA133" s="26"/>
      <c r="AB133" s="50"/>
      <c r="AC133" s="26">
        <v>215</v>
      </c>
      <c r="AD133" s="37" t="s">
        <v>1242</v>
      </c>
      <c r="AE133" s="37" t="s">
        <v>1242</v>
      </c>
      <c r="AF133" s="25" t="s">
        <v>78</v>
      </c>
      <c r="AG133" s="25" t="str">
        <f>VLOOKUP(B133,[1]Sheet1!$B:$K,10,0)</f>
        <v>否</v>
      </c>
      <c r="AH133" s="25" t="s">
        <v>78</v>
      </c>
      <c r="AI133" s="27" t="s">
        <v>79</v>
      </c>
      <c r="AJ133" s="27" t="str">
        <f>VLOOKUP(B133,[1]Sheet1!$B:$H,7,0)</f>
        <v>是</v>
      </c>
      <c r="AK133" s="27" t="str">
        <f>VLOOKUP(B133,[1]Sheet1!$B:$I,8,0)</f>
        <v>否</v>
      </c>
      <c r="AL133" s="37"/>
      <c r="AM133" s="27" t="str">
        <f>VLOOKUP(B133,[1]Sheet1!$B:$J,9,0)</f>
        <v>否</v>
      </c>
      <c r="AN133" s="45"/>
      <c r="AO133" s="37" t="s">
        <v>1229</v>
      </c>
      <c r="AP133" s="37">
        <v>59228035</v>
      </c>
      <c r="AQ133" s="71" t="s">
        <v>1243</v>
      </c>
      <c r="AR133" s="26"/>
    </row>
    <row r="134" s="4" customFormat="1" ht="72" spans="1:44">
      <c r="A134" s="25">
        <v>127</v>
      </c>
      <c r="B134" s="51" t="s">
        <v>1244</v>
      </c>
      <c r="C134" s="25" t="s">
        <v>136</v>
      </c>
      <c r="D134" s="25" t="s">
        <v>1118</v>
      </c>
      <c r="E134" s="37" t="s">
        <v>1245</v>
      </c>
      <c r="F134" s="37" t="s">
        <v>102</v>
      </c>
      <c r="G134" s="37" t="s">
        <v>1246</v>
      </c>
      <c r="H134" s="37" t="s">
        <v>1224</v>
      </c>
      <c r="I134" s="37" t="s">
        <v>1140</v>
      </c>
      <c r="J134" s="37" t="s">
        <v>1247</v>
      </c>
      <c r="K134" s="37" t="s">
        <v>1245</v>
      </c>
      <c r="L134" s="37" t="s">
        <v>106</v>
      </c>
      <c r="M134" s="37" t="s">
        <v>71</v>
      </c>
      <c r="N134" s="37" t="s">
        <v>1241</v>
      </c>
      <c r="O134" s="37" t="s">
        <v>1124</v>
      </c>
      <c r="P134" s="37" t="s">
        <v>1125</v>
      </c>
      <c r="Q134" s="37" t="s">
        <v>1038</v>
      </c>
      <c r="R134" s="37" t="s">
        <v>437</v>
      </c>
      <c r="S134" s="66" t="s">
        <v>1126</v>
      </c>
      <c r="T134" s="37" t="s">
        <v>1227</v>
      </c>
      <c r="U134" s="27" t="s">
        <v>556</v>
      </c>
      <c r="V134" s="27" t="s">
        <v>79</v>
      </c>
      <c r="W134" s="27">
        <v>2021.1</v>
      </c>
      <c r="X134" s="27">
        <v>2021.12</v>
      </c>
      <c r="Y134" s="51">
        <v>725</v>
      </c>
      <c r="Z134" s="26">
        <v>725</v>
      </c>
      <c r="AA134" s="26"/>
      <c r="AB134" s="50"/>
      <c r="AC134" s="26"/>
      <c r="AD134" s="37" t="s">
        <v>1248</v>
      </c>
      <c r="AE134" s="37" t="s">
        <v>1248</v>
      </c>
      <c r="AF134" s="25" t="s">
        <v>78</v>
      </c>
      <c r="AG134" s="25" t="str">
        <f>VLOOKUP(B134,[1]Sheet1!$B:$K,10,0)</f>
        <v>否</v>
      </c>
      <c r="AH134" s="25" t="s">
        <v>78</v>
      </c>
      <c r="AI134" s="27" t="s">
        <v>79</v>
      </c>
      <c r="AJ134" s="27" t="str">
        <f>VLOOKUP(B134,[1]Sheet1!$B:$H,7,0)</f>
        <v>是</v>
      </c>
      <c r="AK134" s="27" t="str">
        <f>VLOOKUP(B134,[1]Sheet1!$B:$I,8,0)</f>
        <v>否</v>
      </c>
      <c r="AL134" s="37"/>
      <c r="AM134" s="27" t="str">
        <f>VLOOKUP(B134,[1]Sheet1!$B:$J,9,0)</f>
        <v>否</v>
      </c>
      <c r="AN134" s="56"/>
      <c r="AO134" s="37" t="s">
        <v>1229</v>
      </c>
      <c r="AP134" s="37">
        <v>59228035</v>
      </c>
      <c r="AQ134" s="25" t="s">
        <v>953</v>
      </c>
      <c r="AR134" s="26"/>
    </row>
    <row r="135" s="4" customFormat="1" ht="72" spans="1:44">
      <c r="A135" s="25">
        <v>128</v>
      </c>
      <c r="B135" s="51" t="s">
        <v>1249</v>
      </c>
      <c r="C135" s="25" t="s">
        <v>136</v>
      </c>
      <c r="D135" s="25" t="s">
        <v>1118</v>
      </c>
      <c r="E135" s="37" t="s">
        <v>1250</v>
      </c>
      <c r="F135" s="37" t="s">
        <v>102</v>
      </c>
      <c r="G135" s="37" t="s">
        <v>1251</v>
      </c>
      <c r="H135" s="37" t="s">
        <v>1224</v>
      </c>
      <c r="I135" s="37" t="s">
        <v>1140</v>
      </c>
      <c r="J135" s="37" t="s">
        <v>1252</v>
      </c>
      <c r="K135" s="37" t="s">
        <v>1250</v>
      </c>
      <c r="L135" s="37" t="s">
        <v>106</v>
      </c>
      <c r="M135" s="37" t="s">
        <v>71</v>
      </c>
      <c r="N135" s="37" t="s">
        <v>1253</v>
      </c>
      <c r="O135" s="37" t="s">
        <v>1124</v>
      </c>
      <c r="P135" s="37" t="s">
        <v>1125</v>
      </c>
      <c r="Q135" s="37" t="s">
        <v>1038</v>
      </c>
      <c r="R135" s="37" t="s">
        <v>437</v>
      </c>
      <c r="S135" s="66" t="s">
        <v>1126</v>
      </c>
      <c r="T135" s="37" t="s">
        <v>1227</v>
      </c>
      <c r="U135" s="27" t="s">
        <v>556</v>
      </c>
      <c r="V135" s="27" t="s">
        <v>79</v>
      </c>
      <c r="W135" s="27">
        <v>2021.1</v>
      </c>
      <c r="X135" s="27">
        <v>2021.12</v>
      </c>
      <c r="Y135" s="51">
        <v>156</v>
      </c>
      <c r="Z135" s="26">
        <v>156</v>
      </c>
      <c r="AA135" s="26"/>
      <c r="AB135" s="50"/>
      <c r="AC135" s="26"/>
      <c r="AD135" s="37" t="s">
        <v>1254</v>
      </c>
      <c r="AE135" s="37" t="s">
        <v>1254</v>
      </c>
      <c r="AF135" s="25" t="s">
        <v>78</v>
      </c>
      <c r="AG135" s="25" t="str">
        <f>VLOOKUP(B135,[1]Sheet1!$B:$K,10,0)</f>
        <v>否</v>
      </c>
      <c r="AH135" s="25" t="s">
        <v>78</v>
      </c>
      <c r="AI135" s="27" t="s">
        <v>79</v>
      </c>
      <c r="AJ135" s="27" t="str">
        <f>VLOOKUP(B135,[1]Sheet1!$B:$H,7,0)</f>
        <v>是</v>
      </c>
      <c r="AK135" s="27" t="str">
        <f>VLOOKUP(B135,[1]Sheet1!$B:$I,8,0)</f>
        <v>否</v>
      </c>
      <c r="AL135" s="37"/>
      <c r="AM135" s="27" t="str">
        <f>VLOOKUP(B135,[1]Sheet1!$B:$J,9,0)</f>
        <v>否</v>
      </c>
      <c r="AN135" s="56"/>
      <c r="AO135" s="37" t="s">
        <v>1229</v>
      </c>
      <c r="AP135" s="37">
        <v>59228035</v>
      </c>
      <c r="AQ135" s="25" t="s">
        <v>953</v>
      </c>
      <c r="AR135" s="26"/>
    </row>
    <row r="136" s="4" customFormat="1" ht="72" spans="1:44">
      <c r="A136" s="25">
        <v>129</v>
      </c>
      <c r="B136" s="51" t="s">
        <v>1255</v>
      </c>
      <c r="C136" s="25" t="s">
        <v>136</v>
      </c>
      <c r="D136" s="25" t="s">
        <v>1118</v>
      </c>
      <c r="E136" s="37" t="s">
        <v>1256</v>
      </c>
      <c r="F136" s="37" t="s">
        <v>102</v>
      </c>
      <c r="G136" s="37" t="s">
        <v>1257</v>
      </c>
      <c r="H136" s="37" t="s">
        <v>1224</v>
      </c>
      <c r="I136" s="37" t="s">
        <v>1140</v>
      </c>
      <c r="J136" s="37" t="s">
        <v>1258</v>
      </c>
      <c r="K136" s="37" t="s">
        <v>1256</v>
      </c>
      <c r="L136" s="37" t="s">
        <v>106</v>
      </c>
      <c r="M136" s="37" t="s">
        <v>71</v>
      </c>
      <c r="N136" s="37" t="s">
        <v>1226</v>
      </c>
      <c r="O136" s="37" t="s">
        <v>1124</v>
      </c>
      <c r="P136" s="37" t="s">
        <v>1125</v>
      </c>
      <c r="Q136" s="37" t="s">
        <v>1038</v>
      </c>
      <c r="R136" s="37" t="s">
        <v>437</v>
      </c>
      <c r="S136" s="66" t="s">
        <v>1126</v>
      </c>
      <c r="T136" s="37" t="s">
        <v>1227</v>
      </c>
      <c r="U136" s="27" t="s">
        <v>556</v>
      </c>
      <c r="V136" s="27" t="s">
        <v>79</v>
      </c>
      <c r="W136" s="27">
        <v>2021.1</v>
      </c>
      <c r="X136" s="27">
        <v>2021.12</v>
      </c>
      <c r="Y136" s="51">
        <v>505</v>
      </c>
      <c r="Z136" s="26"/>
      <c r="AA136" s="26">
        <v>320</v>
      </c>
      <c r="AB136" s="50"/>
      <c r="AC136" s="26">
        <v>185</v>
      </c>
      <c r="AD136" s="37" t="s">
        <v>1259</v>
      </c>
      <c r="AE136" s="37" t="s">
        <v>1259</v>
      </c>
      <c r="AF136" s="25" t="s">
        <v>78</v>
      </c>
      <c r="AG136" s="25" t="str">
        <f>VLOOKUP(B136,[1]Sheet1!$B:$K,10,0)</f>
        <v>否</v>
      </c>
      <c r="AH136" s="25" t="s">
        <v>78</v>
      </c>
      <c r="AI136" s="27" t="s">
        <v>79</v>
      </c>
      <c r="AJ136" s="27" t="str">
        <f>VLOOKUP(B136,[1]Sheet1!$B:$H,7,0)</f>
        <v>是</v>
      </c>
      <c r="AK136" s="27" t="str">
        <f>VLOOKUP(B136,[1]Sheet1!$B:$I,8,0)</f>
        <v>否</v>
      </c>
      <c r="AL136" s="37"/>
      <c r="AM136" s="27" t="str">
        <f>VLOOKUP(B136,[1]Sheet1!$B:$J,9,0)</f>
        <v>否</v>
      </c>
      <c r="AN136" s="56"/>
      <c r="AO136" s="37" t="s">
        <v>1229</v>
      </c>
      <c r="AP136" s="37">
        <v>59228035</v>
      </c>
      <c r="AQ136" s="72" t="s">
        <v>1243</v>
      </c>
      <c r="AR136" s="26"/>
    </row>
    <row r="137" s="4" customFormat="1" ht="72" spans="1:44">
      <c r="A137" s="25">
        <v>130</v>
      </c>
      <c r="B137" s="51" t="s">
        <v>1260</v>
      </c>
      <c r="C137" s="25" t="s">
        <v>136</v>
      </c>
      <c r="D137" s="25" t="s">
        <v>1118</v>
      </c>
      <c r="E137" s="37" t="s">
        <v>1261</v>
      </c>
      <c r="F137" s="37" t="s">
        <v>102</v>
      </c>
      <c r="G137" s="37" t="s">
        <v>1262</v>
      </c>
      <c r="H137" s="37" t="s">
        <v>1224</v>
      </c>
      <c r="I137" s="37" t="s">
        <v>1140</v>
      </c>
      <c r="J137" s="37" t="s">
        <v>1263</v>
      </c>
      <c r="K137" s="37" t="s">
        <v>1261</v>
      </c>
      <c r="L137" s="37" t="s">
        <v>106</v>
      </c>
      <c r="M137" s="37" t="s">
        <v>71</v>
      </c>
      <c r="N137" s="37" t="s">
        <v>1264</v>
      </c>
      <c r="O137" s="37" t="s">
        <v>1124</v>
      </c>
      <c r="P137" s="37" t="s">
        <v>1125</v>
      </c>
      <c r="Q137" s="37" t="s">
        <v>1038</v>
      </c>
      <c r="R137" s="37" t="s">
        <v>437</v>
      </c>
      <c r="S137" s="66" t="s">
        <v>1126</v>
      </c>
      <c r="T137" s="37" t="s">
        <v>1227</v>
      </c>
      <c r="U137" s="27" t="s">
        <v>556</v>
      </c>
      <c r="V137" s="25" t="s">
        <v>78</v>
      </c>
      <c r="W137" s="27">
        <v>2021.1</v>
      </c>
      <c r="X137" s="27">
        <v>2021.12</v>
      </c>
      <c r="Y137" s="68">
        <v>400</v>
      </c>
      <c r="Z137" s="49"/>
      <c r="AA137" s="49"/>
      <c r="AB137" s="50"/>
      <c r="AC137" s="49">
        <v>400</v>
      </c>
      <c r="AD137" s="37" t="s">
        <v>1265</v>
      </c>
      <c r="AE137" s="37" t="s">
        <v>1265</v>
      </c>
      <c r="AF137" s="25" t="s">
        <v>78</v>
      </c>
      <c r="AG137" s="25" t="s">
        <v>78</v>
      </c>
      <c r="AH137" s="25" t="s">
        <v>78</v>
      </c>
      <c r="AI137" s="27" t="s">
        <v>79</v>
      </c>
      <c r="AJ137" s="37" t="s">
        <v>78</v>
      </c>
      <c r="AK137" s="27" t="s">
        <v>78</v>
      </c>
      <c r="AL137" s="37"/>
      <c r="AM137" s="27" t="s">
        <v>78</v>
      </c>
      <c r="AN137" s="56"/>
      <c r="AO137" s="37" t="s">
        <v>1229</v>
      </c>
      <c r="AP137" s="37">
        <v>59228035</v>
      </c>
      <c r="AQ137" s="26"/>
      <c r="AR137" s="26" t="s">
        <v>81</v>
      </c>
    </row>
    <row r="138" s="4" customFormat="1" ht="72" spans="1:44">
      <c r="A138" s="25">
        <v>131</v>
      </c>
      <c r="B138" s="51" t="s">
        <v>1266</v>
      </c>
      <c r="C138" s="25" t="s">
        <v>136</v>
      </c>
      <c r="D138" s="25" t="s">
        <v>1118</v>
      </c>
      <c r="E138" s="37" t="s">
        <v>1267</v>
      </c>
      <c r="F138" s="37" t="s">
        <v>102</v>
      </c>
      <c r="G138" s="37" t="s">
        <v>1268</v>
      </c>
      <c r="H138" s="37" t="s">
        <v>1224</v>
      </c>
      <c r="I138" s="37" t="s">
        <v>1140</v>
      </c>
      <c r="J138" s="37" t="s">
        <v>1269</v>
      </c>
      <c r="K138" s="37" t="s">
        <v>1267</v>
      </c>
      <c r="L138" s="37" t="s">
        <v>106</v>
      </c>
      <c r="M138" s="37" t="s">
        <v>71</v>
      </c>
      <c r="N138" s="37" t="s">
        <v>1270</v>
      </c>
      <c r="O138" s="37" t="s">
        <v>1124</v>
      </c>
      <c r="P138" s="37" t="s">
        <v>1125</v>
      </c>
      <c r="Q138" s="37" t="s">
        <v>1038</v>
      </c>
      <c r="R138" s="37" t="s">
        <v>437</v>
      </c>
      <c r="S138" s="66" t="s">
        <v>1126</v>
      </c>
      <c r="T138" s="37" t="s">
        <v>1227</v>
      </c>
      <c r="U138" s="27" t="s">
        <v>556</v>
      </c>
      <c r="V138" s="27" t="s">
        <v>79</v>
      </c>
      <c r="W138" s="27">
        <v>2021.1</v>
      </c>
      <c r="X138" s="27">
        <v>2021.12</v>
      </c>
      <c r="Y138" s="51">
        <v>1028</v>
      </c>
      <c r="Z138" s="26">
        <v>362</v>
      </c>
      <c r="AA138" s="26"/>
      <c r="AB138" s="50"/>
      <c r="AC138" s="26">
        <v>666</v>
      </c>
      <c r="AD138" s="37" t="s">
        <v>1271</v>
      </c>
      <c r="AE138" s="37" t="s">
        <v>1271</v>
      </c>
      <c r="AF138" s="25" t="s">
        <v>78</v>
      </c>
      <c r="AG138" s="25" t="str">
        <f>VLOOKUP(B138,[1]Sheet1!$B:$K,10,0)</f>
        <v>否</v>
      </c>
      <c r="AH138" s="25" t="s">
        <v>78</v>
      </c>
      <c r="AI138" s="27" t="s">
        <v>79</v>
      </c>
      <c r="AJ138" s="27" t="str">
        <f>VLOOKUP(B138,[1]Sheet1!$B:$H,7,0)</f>
        <v>是</v>
      </c>
      <c r="AK138" s="27" t="str">
        <f>VLOOKUP(B138,[1]Sheet1!$B:$I,8,0)</f>
        <v>否</v>
      </c>
      <c r="AL138" s="37"/>
      <c r="AM138" s="27" t="str">
        <f>VLOOKUP(B138,[1]Sheet1!$B:$J,9,0)</f>
        <v>否</v>
      </c>
      <c r="AN138" s="56"/>
      <c r="AO138" s="37" t="s">
        <v>1229</v>
      </c>
      <c r="AP138" s="37">
        <v>59228035</v>
      </c>
      <c r="AQ138" s="71" t="s">
        <v>1243</v>
      </c>
      <c r="AR138" s="26"/>
    </row>
    <row r="139" s="4" customFormat="1" ht="72" spans="1:44">
      <c r="A139" s="25">
        <v>132</v>
      </c>
      <c r="B139" s="51" t="s">
        <v>1272</v>
      </c>
      <c r="C139" s="25" t="s">
        <v>136</v>
      </c>
      <c r="D139" s="25" t="s">
        <v>1118</v>
      </c>
      <c r="E139" s="37" t="s">
        <v>1273</v>
      </c>
      <c r="F139" s="37" t="s">
        <v>102</v>
      </c>
      <c r="G139" s="37" t="s">
        <v>705</v>
      </c>
      <c r="H139" s="37" t="s">
        <v>1224</v>
      </c>
      <c r="I139" s="37" t="s">
        <v>1140</v>
      </c>
      <c r="J139" s="37" t="s">
        <v>1274</v>
      </c>
      <c r="K139" s="37" t="s">
        <v>1273</v>
      </c>
      <c r="L139" s="37" t="s">
        <v>106</v>
      </c>
      <c r="M139" s="37" t="s">
        <v>71</v>
      </c>
      <c r="N139" s="37" t="s">
        <v>1270</v>
      </c>
      <c r="O139" s="37" t="s">
        <v>1124</v>
      </c>
      <c r="P139" s="37" t="s">
        <v>1125</v>
      </c>
      <c r="Q139" s="37" t="s">
        <v>1038</v>
      </c>
      <c r="R139" s="37" t="s">
        <v>437</v>
      </c>
      <c r="S139" s="66" t="s">
        <v>1126</v>
      </c>
      <c r="T139" s="37" t="s">
        <v>1227</v>
      </c>
      <c r="U139" s="27" t="s">
        <v>556</v>
      </c>
      <c r="V139" s="27" t="s">
        <v>79</v>
      </c>
      <c r="W139" s="27">
        <v>2021.1</v>
      </c>
      <c r="X139" s="27">
        <v>2021.12</v>
      </c>
      <c r="Y139" s="51">
        <v>1057</v>
      </c>
      <c r="Z139" s="26">
        <v>500</v>
      </c>
      <c r="AA139" s="26"/>
      <c r="AB139" s="50"/>
      <c r="AC139" s="26">
        <v>557</v>
      </c>
      <c r="AD139" s="37" t="s">
        <v>1275</v>
      </c>
      <c r="AE139" s="37" t="s">
        <v>1275</v>
      </c>
      <c r="AF139" s="25" t="s">
        <v>78</v>
      </c>
      <c r="AG139" s="25" t="str">
        <f>VLOOKUP(B139,[1]Sheet1!$B:$K,10,0)</f>
        <v>否</v>
      </c>
      <c r="AH139" s="25" t="s">
        <v>78</v>
      </c>
      <c r="AI139" s="27" t="s">
        <v>79</v>
      </c>
      <c r="AJ139" s="27" t="str">
        <f>VLOOKUP(B139,[1]Sheet1!$B:$H,7,0)</f>
        <v>是</v>
      </c>
      <c r="AK139" s="27" t="str">
        <f>VLOOKUP(B139,[1]Sheet1!$B:$I,8,0)</f>
        <v>否</v>
      </c>
      <c r="AL139" s="37"/>
      <c r="AM139" s="27" t="str">
        <f>VLOOKUP(B139,[1]Sheet1!$B:$J,9,0)</f>
        <v>否</v>
      </c>
      <c r="AN139" s="56"/>
      <c r="AO139" s="37" t="s">
        <v>1229</v>
      </c>
      <c r="AP139" s="37">
        <v>59228035</v>
      </c>
      <c r="AQ139" s="71" t="s">
        <v>1230</v>
      </c>
      <c r="AR139" s="26"/>
    </row>
    <row r="140" s="4" customFormat="1" ht="72" spans="1:44">
      <c r="A140" s="25">
        <v>133</v>
      </c>
      <c r="B140" s="51" t="s">
        <v>1276</v>
      </c>
      <c r="C140" s="25" t="s">
        <v>136</v>
      </c>
      <c r="D140" s="25" t="s">
        <v>1118</v>
      </c>
      <c r="E140" s="37" t="s">
        <v>1277</v>
      </c>
      <c r="F140" s="37" t="s">
        <v>102</v>
      </c>
      <c r="G140" s="37" t="s">
        <v>1278</v>
      </c>
      <c r="H140" s="37" t="s">
        <v>1224</v>
      </c>
      <c r="I140" s="37" t="s">
        <v>1140</v>
      </c>
      <c r="J140" s="37" t="s">
        <v>1279</v>
      </c>
      <c r="K140" s="37" t="s">
        <v>1277</v>
      </c>
      <c r="L140" s="37" t="s">
        <v>106</v>
      </c>
      <c r="M140" s="37" t="s">
        <v>71</v>
      </c>
      <c r="N140" s="37" t="s">
        <v>1264</v>
      </c>
      <c r="O140" s="37" t="s">
        <v>1124</v>
      </c>
      <c r="P140" s="37" t="s">
        <v>1125</v>
      </c>
      <c r="Q140" s="37" t="s">
        <v>1038</v>
      </c>
      <c r="R140" s="37" t="s">
        <v>437</v>
      </c>
      <c r="S140" s="66" t="s">
        <v>1126</v>
      </c>
      <c r="T140" s="37" t="s">
        <v>1227</v>
      </c>
      <c r="U140" s="27" t="s">
        <v>556</v>
      </c>
      <c r="V140" s="27" t="s">
        <v>79</v>
      </c>
      <c r="W140" s="27">
        <v>2021.1</v>
      </c>
      <c r="X140" s="27">
        <v>2021.12</v>
      </c>
      <c r="Y140" s="51">
        <v>484</v>
      </c>
      <c r="Z140" s="26">
        <v>314.36</v>
      </c>
      <c r="AA140" s="26"/>
      <c r="AB140" s="50"/>
      <c r="AC140" s="26">
        <v>169.64</v>
      </c>
      <c r="AD140" s="37" t="s">
        <v>1280</v>
      </c>
      <c r="AE140" s="37" t="s">
        <v>1280</v>
      </c>
      <c r="AF140" s="25" t="s">
        <v>78</v>
      </c>
      <c r="AG140" s="25" t="str">
        <f>VLOOKUP(B140,[1]Sheet1!$B:$K,10,0)</f>
        <v>否</v>
      </c>
      <c r="AH140" s="25" t="s">
        <v>78</v>
      </c>
      <c r="AI140" s="27" t="s">
        <v>79</v>
      </c>
      <c r="AJ140" s="27" t="str">
        <f>VLOOKUP(B140,[1]Sheet1!$B:$H,7,0)</f>
        <v>是</v>
      </c>
      <c r="AK140" s="27" t="str">
        <f>VLOOKUP(B140,[1]Sheet1!$B:$I,8,0)</f>
        <v>否</v>
      </c>
      <c r="AL140" s="37"/>
      <c r="AM140" s="27" t="str">
        <f>VLOOKUP(B140,[1]Sheet1!$B:$J,9,0)</f>
        <v>否</v>
      </c>
      <c r="AN140" s="56"/>
      <c r="AO140" s="37" t="s">
        <v>1229</v>
      </c>
      <c r="AP140" s="37">
        <v>59228035</v>
      </c>
      <c r="AQ140" s="71" t="s">
        <v>1243</v>
      </c>
      <c r="AR140" s="26"/>
    </row>
    <row r="141" s="4" customFormat="1" ht="72" spans="1:44">
      <c r="A141" s="25">
        <v>134</v>
      </c>
      <c r="B141" s="51" t="s">
        <v>1281</v>
      </c>
      <c r="C141" s="25" t="s">
        <v>136</v>
      </c>
      <c r="D141" s="25" t="s">
        <v>1118</v>
      </c>
      <c r="E141" s="37" t="s">
        <v>1282</v>
      </c>
      <c r="F141" s="37" t="s">
        <v>102</v>
      </c>
      <c r="G141" s="37" t="s">
        <v>1283</v>
      </c>
      <c r="H141" s="37" t="s">
        <v>1224</v>
      </c>
      <c r="I141" s="37" t="s">
        <v>1140</v>
      </c>
      <c r="J141" s="37" t="s">
        <v>1284</v>
      </c>
      <c r="K141" s="37" t="s">
        <v>1282</v>
      </c>
      <c r="L141" s="37" t="s">
        <v>106</v>
      </c>
      <c r="M141" s="37" t="s">
        <v>71</v>
      </c>
      <c r="N141" s="37" t="s">
        <v>1264</v>
      </c>
      <c r="O141" s="37" t="s">
        <v>1124</v>
      </c>
      <c r="P141" s="37" t="s">
        <v>1125</v>
      </c>
      <c r="Q141" s="37" t="s">
        <v>1038</v>
      </c>
      <c r="R141" s="37" t="s">
        <v>437</v>
      </c>
      <c r="S141" s="66" t="s">
        <v>1126</v>
      </c>
      <c r="T141" s="37" t="s">
        <v>1227</v>
      </c>
      <c r="U141" s="27" t="s">
        <v>556</v>
      </c>
      <c r="V141" s="27" t="s">
        <v>79</v>
      </c>
      <c r="W141" s="27">
        <v>2021.1</v>
      </c>
      <c r="X141" s="27">
        <v>2021.12</v>
      </c>
      <c r="Y141" s="51">
        <v>798</v>
      </c>
      <c r="Z141" s="26">
        <v>581</v>
      </c>
      <c r="AA141" s="26"/>
      <c r="AB141" s="50"/>
      <c r="AC141" s="26">
        <v>217</v>
      </c>
      <c r="AD141" s="37" t="s">
        <v>1285</v>
      </c>
      <c r="AE141" s="37" t="s">
        <v>1285</v>
      </c>
      <c r="AF141" s="25" t="s">
        <v>78</v>
      </c>
      <c r="AG141" s="25" t="str">
        <f>VLOOKUP(B141,[1]Sheet1!$B:$K,10,0)</f>
        <v>否</v>
      </c>
      <c r="AH141" s="25" t="s">
        <v>78</v>
      </c>
      <c r="AI141" s="27" t="s">
        <v>79</v>
      </c>
      <c r="AJ141" s="27" t="str">
        <f>VLOOKUP(B141,[1]Sheet1!$B:$H,7,0)</f>
        <v>是</v>
      </c>
      <c r="AK141" s="27" t="str">
        <f>VLOOKUP(B141,[1]Sheet1!$B:$I,8,0)</f>
        <v>否</v>
      </c>
      <c r="AL141" s="37"/>
      <c r="AM141" s="27" t="str">
        <f>VLOOKUP(B141,[1]Sheet1!$B:$J,9,0)</f>
        <v>否</v>
      </c>
      <c r="AN141" s="56"/>
      <c r="AO141" s="37" t="s">
        <v>1229</v>
      </c>
      <c r="AP141" s="37">
        <v>59228035</v>
      </c>
      <c r="AQ141" s="71" t="s">
        <v>1243</v>
      </c>
      <c r="AR141" s="26"/>
    </row>
    <row r="142" s="4" customFormat="1" ht="72" spans="1:44">
      <c r="A142" s="25">
        <v>135</v>
      </c>
      <c r="B142" s="51" t="s">
        <v>1286</v>
      </c>
      <c r="C142" s="25" t="s">
        <v>136</v>
      </c>
      <c r="D142" s="25" t="s">
        <v>1118</v>
      </c>
      <c r="E142" s="37" t="s">
        <v>1287</v>
      </c>
      <c r="F142" s="37" t="s">
        <v>102</v>
      </c>
      <c r="G142" s="37" t="s">
        <v>1288</v>
      </c>
      <c r="H142" s="37" t="s">
        <v>1224</v>
      </c>
      <c r="I142" s="37" t="s">
        <v>1140</v>
      </c>
      <c r="J142" s="37" t="s">
        <v>1289</v>
      </c>
      <c r="K142" s="37" t="s">
        <v>1287</v>
      </c>
      <c r="L142" s="37" t="s">
        <v>106</v>
      </c>
      <c r="M142" s="37" t="s">
        <v>71</v>
      </c>
      <c r="N142" s="37" t="s">
        <v>1290</v>
      </c>
      <c r="O142" s="37" t="s">
        <v>1124</v>
      </c>
      <c r="P142" s="37" t="s">
        <v>1125</v>
      </c>
      <c r="Q142" s="37" t="s">
        <v>1038</v>
      </c>
      <c r="R142" s="37" t="s">
        <v>437</v>
      </c>
      <c r="S142" s="66" t="s">
        <v>1126</v>
      </c>
      <c r="T142" s="37" t="s">
        <v>1227</v>
      </c>
      <c r="U142" s="27" t="s">
        <v>556</v>
      </c>
      <c r="V142" s="27" t="s">
        <v>79</v>
      </c>
      <c r="W142" s="27">
        <v>2021.1</v>
      </c>
      <c r="X142" s="27">
        <v>2021.12</v>
      </c>
      <c r="Y142" s="51">
        <v>583</v>
      </c>
      <c r="Z142" s="26">
        <v>438</v>
      </c>
      <c r="AA142" s="26"/>
      <c r="AB142" s="50"/>
      <c r="AC142" s="26">
        <v>145</v>
      </c>
      <c r="AD142" s="37" t="s">
        <v>1291</v>
      </c>
      <c r="AE142" s="37" t="s">
        <v>1291</v>
      </c>
      <c r="AF142" s="25" t="s">
        <v>78</v>
      </c>
      <c r="AG142" s="25" t="str">
        <f>VLOOKUP(B142,[1]Sheet1!$B:$K,10,0)</f>
        <v>否</v>
      </c>
      <c r="AH142" s="25" t="s">
        <v>78</v>
      </c>
      <c r="AI142" s="27" t="s">
        <v>79</v>
      </c>
      <c r="AJ142" s="27" t="str">
        <f>VLOOKUP(B142,[1]Sheet1!$B:$H,7,0)</f>
        <v>是</v>
      </c>
      <c r="AK142" s="27" t="str">
        <f>VLOOKUP(B142,[1]Sheet1!$B:$I,8,0)</f>
        <v>否</v>
      </c>
      <c r="AL142" s="37"/>
      <c r="AM142" s="27" t="str">
        <f>VLOOKUP(B142,[1]Sheet1!$B:$J,9,0)</f>
        <v>否</v>
      </c>
      <c r="AN142" s="56"/>
      <c r="AO142" s="37" t="s">
        <v>1229</v>
      </c>
      <c r="AP142" s="37">
        <v>59228035</v>
      </c>
      <c r="AQ142" s="71" t="s">
        <v>1243</v>
      </c>
      <c r="AR142" s="26"/>
    </row>
    <row r="143" s="4" customFormat="1" ht="72" spans="1:44">
      <c r="A143" s="25">
        <v>136</v>
      </c>
      <c r="B143" s="51" t="s">
        <v>1292</v>
      </c>
      <c r="C143" s="25" t="s">
        <v>136</v>
      </c>
      <c r="D143" s="25" t="s">
        <v>1118</v>
      </c>
      <c r="E143" s="37" t="s">
        <v>1293</v>
      </c>
      <c r="F143" s="37" t="s">
        <v>102</v>
      </c>
      <c r="G143" s="37" t="s">
        <v>1294</v>
      </c>
      <c r="H143" s="37" t="s">
        <v>1224</v>
      </c>
      <c r="I143" s="37" t="s">
        <v>1140</v>
      </c>
      <c r="J143" s="37" t="s">
        <v>1295</v>
      </c>
      <c r="K143" s="37" t="s">
        <v>1293</v>
      </c>
      <c r="L143" s="37" t="s">
        <v>106</v>
      </c>
      <c r="M143" s="37" t="s">
        <v>71</v>
      </c>
      <c r="N143" s="37" t="s">
        <v>1270</v>
      </c>
      <c r="O143" s="37" t="s">
        <v>1124</v>
      </c>
      <c r="P143" s="37" t="s">
        <v>1125</v>
      </c>
      <c r="Q143" s="37" t="s">
        <v>1038</v>
      </c>
      <c r="R143" s="37" t="s">
        <v>437</v>
      </c>
      <c r="S143" s="66" t="s">
        <v>1126</v>
      </c>
      <c r="T143" s="37" t="s">
        <v>1227</v>
      </c>
      <c r="U143" s="27" t="s">
        <v>556</v>
      </c>
      <c r="V143" s="27" t="s">
        <v>79</v>
      </c>
      <c r="W143" s="27">
        <v>2021.1</v>
      </c>
      <c r="X143" s="27">
        <v>2021.12</v>
      </c>
      <c r="Y143" s="51">
        <v>1166</v>
      </c>
      <c r="Z143" s="26">
        <v>367</v>
      </c>
      <c r="AA143" s="26"/>
      <c r="AB143" s="50"/>
      <c r="AC143" s="26">
        <v>799</v>
      </c>
      <c r="AD143" s="37" t="s">
        <v>1296</v>
      </c>
      <c r="AE143" s="37" t="s">
        <v>1296</v>
      </c>
      <c r="AF143" s="25" t="s">
        <v>78</v>
      </c>
      <c r="AG143" s="25" t="str">
        <f>VLOOKUP(B143,[1]Sheet1!$B:$K,10,0)</f>
        <v>否</v>
      </c>
      <c r="AH143" s="25" t="s">
        <v>78</v>
      </c>
      <c r="AI143" s="27" t="s">
        <v>79</v>
      </c>
      <c r="AJ143" s="27" t="str">
        <f>VLOOKUP(B143,[1]Sheet1!$B:$H,7,0)</f>
        <v>是</v>
      </c>
      <c r="AK143" s="27" t="str">
        <f>VLOOKUP(B143,[1]Sheet1!$B:$I,8,0)</f>
        <v>否</v>
      </c>
      <c r="AL143" s="37"/>
      <c r="AM143" s="27" t="str">
        <f>VLOOKUP(B143,[1]Sheet1!$B:$J,9,0)</f>
        <v>否</v>
      </c>
      <c r="AN143" s="56"/>
      <c r="AO143" s="37" t="s">
        <v>1229</v>
      </c>
      <c r="AP143" s="37">
        <v>59228035</v>
      </c>
      <c r="AQ143" s="71" t="s">
        <v>1243</v>
      </c>
      <c r="AR143" s="26"/>
    </row>
    <row r="144" s="4" customFormat="1" ht="72" spans="1:44">
      <c r="A144" s="25">
        <v>137</v>
      </c>
      <c r="B144" s="51" t="s">
        <v>1297</v>
      </c>
      <c r="C144" s="25" t="s">
        <v>136</v>
      </c>
      <c r="D144" s="25" t="s">
        <v>1118</v>
      </c>
      <c r="E144" s="37" t="s">
        <v>1298</v>
      </c>
      <c r="F144" s="37" t="s">
        <v>102</v>
      </c>
      <c r="G144" s="37" t="s">
        <v>1299</v>
      </c>
      <c r="H144" s="37" t="s">
        <v>1224</v>
      </c>
      <c r="I144" s="37" t="s">
        <v>1140</v>
      </c>
      <c r="J144" s="37" t="s">
        <v>1300</v>
      </c>
      <c r="K144" s="37" t="s">
        <v>1298</v>
      </c>
      <c r="L144" s="37" t="s">
        <v>106</v>
      </c>
      <c r="M144" s="37" t="s">
        <v>71</v>
      </c>
      <c r="N144" s="37" t="s">
        <v>1270</v>
      </c>
      <c r="O144" s="37" t="s">
        <v>1124</v>
      </c>
      <c r="P144" s="37" t="s">
        <v>1125</v>
      </c>
      <c r="Q144" s="37" t="s">
        <v>1038</v>
      </c>
      <c r="R144" s="37" t="s">
        <v>437</v>
      </c>
      <c r="S144" s="66" t="s">
        <v>1126</v>
      </c>
      <c r="T144" s="37" t="s">
        <v>1227</v>
      </c>
      <c r="U144" s="27" t="s">
        <v>556</v>
      </c>
      <c r="V144" s="27" t="s">
        <v>79</v>
      </c>
      <c r="W144" s="27">
        <v>2021.1</v>
      </c>
      <c r="X144" s="27">
        <v>2021.12</v>
      </c>
      <c r="Y144" s="51">
        <v>876</v>
      </c>
      <c r="Z144" s="26">
        <v>367</v>
      </c>
      <c r="AA144" s="26"/>
      <c r="AB144" s="50"/>
      <c r="AC144" s="26">
        <v>509</v>
      </c>
      <c r="AD144" s="37" t="s">
        <v>1301</v>
      </c>
      <c r="AE144" s="37" t="s">
        <v>1301</v>
      </c>
      <c r="AF144" s="25" t="s">
        <v>78</v>
      </c>
      <c r="AG144" s="25" t="str">
        <f>VLOOKUP(B144,[1]Sheet1!$B:$K,10,0)</f>
        <v>否</v>
      </c>
      <c r="AH144" s="25" t="s">
        <v>78</v>
      </c>
      <c r="AI144" s="27" t="s">
        <v>79</v>
      </c>
      <c r="AJ144" s="27" t="str">
        <f>VLOOKUP(B144,[1]Sheet1!$B:$H,7,0)</f>
        <v>是</v>
      </c>
      <c r="AK144" s="27" t="str">
        <f>VLOOKUP(B144,[1]Sheet1!$B:$I,8,0)</f>
        <v>否</v>
      </c>
      <c r="AL144" s="37"/>
      <c r="AM144" s="27" t="str">
        <f>VLOOKUP(B144,[1]Sheet1!$B:$J,9,0)</f>
        <v>否</v>
      </c>
      <c r="AN144" s="56"/>
      <c r="AO144" s="37" t="s">
        <v>1229</v>
      </c>
      <c r="AP144" s="37">
        <v>59228035</v>
      </c>
      <c r="AQ144" s="71" t="s">
        <v>1243</v>
      </c>
      <c r="AR144" s="26"/>
    </row>
    <row r="145" s="4" customFormat="1" ht="72" spans="1:44">
      <c r="A145" s="25">
        <v>138</v>
      </c>
      <c r="B145" s="51" t="s">
        <v>1302</v>
      </c>
      <c r="C145" s="25" t="s">
        <v>136</v>
      </c>
      <c r="D145" s="25" t="s">
        <v>1118</v>
      </c>
      <c r="E145" s="37" t="s">
        <v>1303</v>
      </c>
      <c r="F145" s="37" t="s">
        <v>102</v>
      </c>
      <c r="G145" s="37" t="s">
        <v>1304</v>
      </c>
      <c r="H145" s="37" t="s">
        <v>1224</v>
      </c>
      <c r="I145" s="37" t="s">
        <v>1140</v>
      </c>
      <c r="J145" s="37" t="s">
        <v>1305</v>
      </c>
      <c r="K145" s="37" t="s">
        <v>1303</v>
      </c>
      <c r="L145" s="37" t="s">
        <v>106</v>
      </c>
      <c r="M145" s="37" t="s">
        <v>71</v>
      </c>
      <c r="N145" s="37" t="s">
        <v>1290</v>
      </c>
      <c r="O145" s="37" t="s">
        <v>1124</v>
      </c>
      <c r="P145" s="37" t="s">
        <v>1125</v>
      </c>
      <c r="Q145" s="37" t="s">
        <v>1038</v>
      </c>
      <c r="R145" s="37" t="s">
        <v>437</v>
      </c>
      <c r="S145" s="66" t="s">
        <v>1126</v>
      </c>
      <c r="T145" s="37" t="s">
        <v>1227</v>
      </c>
      <c r="U145" s="27" t="s">
        <v>556</v>
      </c>
      <c r="V145" s="27" t="s">
        <v>79</v>
      </c>
      <c r="W145" s="27">
        <v>2021.1</v>
      </c>
      <c r="X145" s="27">
        <v>2021.12</v>
      </c>
      <c r="Y145" s="51">
        <v>1279</v>
      </c>
      <c r="Z145" s="26">
        <v>200</v>
      </c>
      <c r="AA145" s="26">
        <v>600</v>
      </c>
      <c r="AB145" s="50"/>
      <c r="AC145" s="26">
        <v>479</v>
      </c>
      <c r="AD145" s="37" t="s">
        <v>1306</v>
      </c>
      <c r="AE145" s="37" t="s">
        <v>1306</v>
      </c>
      <c r="AF145" s="25" t="s">
        <v>78</v>
      </c>
      <c r="AG145" s="25" t="str">
        <f>VLOOKUP(B145,[1]Sheet1!$B:$K,10,0)</f>
        <v>否</v>
      </c>
      <c r="AH145" s="25" t="s">
        <v>78</v>
      </c>
      <c r="AI145" s="27" t="s">
        <v>79</v>
      </c>
      <c r="AJ145" s="27" t="str">
        <f>VLOOKUP(B145,[1]Sheet1!$B:$H,7,0)</f>
        <v>是</v>
      </c>
      <c r="AK145" s="27" t="str">
        <f>VLOOKUP(B145,[1]Sheet1!$B:$I,8,0)</f>
        <v>否</v>
      </c>
      <c r="AL145" s="37"/>
      <c r="AM145" s="27" t="str">
        <f>VLOOKUP(B145,[1]Sheet1!$B:$J,9,0)</f>
        <v>否</v>
      </c>
      <c r="AN145" s="56"/>
      <c r="AO145" s="37" t="s">
        <v>1229</v>
      </c>
      <c r="AP145" s="37">
        <v>59228035</v>
      </c>
      <c r="AQ145" s="71" t="s">
        <v>1243</v>
      </c>
      <c r="AR145" s="26"/>
    </row>
    <row r="146" s="4" customFormat="1" ht="72" spans="1:44">
      <c r="A146" s="25">
        <v>139</v>
      </c>
      <c r="B146" s="51" t="s">
        <v>1307</v>
      </c>
      <c r="C146" s="25" t="s">
        <v>136</v>
      </c>
      <c r="D146" s="25" t="s">
        <v>1118</v>
      </c>
      <c r="E146" s="37" t="s">
        <v>1308</v>
      </c>
      <c r="F146" s="37" t="s">
        <v>102</v>
      </c>
      <c r="G146" s="37" t="s">
        <v>1309</v>
      </c>
      <c r="H146" s="37" t="s">
        <v>1224</v>
      </c>
      <c r="I146" s="37" t="s">
        <v>1140</v>
      </c>
      <c r="J146" s="37" t="s">
        <v>1310</v>
      </c>
      <c r="K146" s="37" t="s">
        <v>1308</v>
      </c>
      <c r="L146" s="37" t="s">
        <v>106</v>
      </c>
      <c r="M146" s="37" t="s">
        <v>71</v>
      </c>
      <c r="N146" s="37" t="s">
        <v>1226</v>
      </c>
      <c r="O146" s="37" t="s">
        <v>1124</v>
      </c>
      <c r="P146" s="37" t="s">
        <v>1125</v>
      </c>
      <c r="Q146" s="37" t="s">
        <v>1038</v>
      </c>
      <c r="R146" s="37" t="s">
        <v>437</v>
      </c>
      <c r="S146" s="66" t="s">
        <v>1126</v>
      </c>
      <c r="T146" s="37" t="s">
        <v>1227</v>
      </c>
      <c r="U146" s="27" t="s">
        <v>556</v>
      </c>
      <c r="V146" s="27" t="s">
        <v>79</v>
      </c>
      <c r="W146" s="27">
        <v>2021.1</v>
      </c>
      <c r="X146" s="27">
        <v>2021.12</v>
      </c>
      <c r="Y146" s="51">
        <v>564</v>
      </c>
      <c r="Z146" s="26"/>
      <c r="AA146" s="26">
        <v>256</v>
      </c>
      <c r="AB146" s="50"/>
      <c r="AC146" s="26">
        <v>308</v>
      </c>
      <c r="AD146" s="37" t="s">
        <v>1311</v>
      </c>
      <c r="AE146" s="37" t="s">
        <v>1311</v>
      </c>
      <c r="AF146" s="25" t="s">
        <v>78</v>
      </c>
      <c r="AG146" s="25" t="str">
        <f>VLOOKUP(B146,[1]Sheet1!$B:$K,10,0)</f>
        <v>否</v>
      </c>
      <c r="AH146" s="25" t="s">
        <v>78</v>
      </c>
      <c r="AI146" s="27" t="s">
        <v>79</v>
      </c>
      <c r="AJ146" s="27" t="str">
        <f>VLOOKUP(B146,[1]Sheet1!$B:$H,7,0)</f>
        <v>是</v>
      </c>
      <c r="AK146" s="27" t="str">
        <f>VLOOKUP(B146,[1]Sheet1!$B:$I,8,0)</f>
        <v>否</v>
      </c>
      <c r="AL146" s="37"/>
      <c r="AM146" s="27" t="str">
        <f>VLOOKUP(B146,[1]Sheet1!$B:$J,9,0)</f>
        <v>否</v>
      </c>
      <c r="AN146" s="56"/>
      <c r="AO146" s="37" t="s">
        <v>1229</v>
      </c>
      <c r="AP146" s="37">
        <v>59228035</v>
      </c>
      <c r="AQ146" s="72" t="s">
        <v>1243</v>
      </c>
      <c r="AR146" s="26"/>
    </row>
    <row r="147" s="4" customFormat="1" ht="72" spans="1:44">
      <c r="A147" s="25">
        <v>140</v>
      </c>
      <c r="B147" s="51" t="s">
        <v>1312</v>
      </c>
      <c r="C147" s="25" t="s">
        <v>136</v>
      </c>
      <c r="D147" s="25" t="s">
        <v>1118</v>
      </c>
      <c r="E147" s="37" t="s">
        <v>1313</v>
      </c>
      <c r="F147" s="37" t="s">
        <v>102</v>
      </c>
      <c r="G147" s="37" t="s">
        <v>1314</v>
      </c>
      <c r="H147" s="37" t="s">
        <v>1224</v>
      </c>
      <c r="I147" s="37" t="s">
        <v>1140</v>
      </c>
      <c r="J147" s="37" t="s">
        <v>1315</v>
      </c>
      <c r="K147" s="37" t="s">
        <v>1313</v>
      </c>
      <c r="L147" s="37" t="s">
        <v>106</v>
      </c>
      <c r="M147" s="37" t="s">
        <v>71</v>
      </c>
      <c r="N147" s="37" t="s">
        <v>1264</v>
      </c>
      <c r="O147" s="37" t="s">
        <v>1124</v>
      </c>
      <c r="P147" s="37" t="s">
        <v>1125</v>
      </c>
      <c r="Q147" s="37" t="s">
        <v>1038</v>
      </c>
      <c r="R147" s="37" t="s">
        <v>437</v>
      </c>
      <c r="S147" s="66" t="s">
        <v>1126</v>
      </c>
      <c r="T147" s="37" t="s">
        <v>1227</v>
      </c>
      <c r="U147" s="27" t="s">
        <v>556</v>
      </c>
      <c r="V147" s="27" t="s">
        <v>79</v>
      </c>
      <c r="W147" s="27">
        <v>2021.1</v>
      </c>
      <c r="X147" s="27">
        <v>2021.12</v>
      </c>
      <c r="Y147" s="68">
        <v>1020</v>
      </c>
      <c r="Z147" s="49">
        <v>320</v>
      </c>
      <c r="AA147" s="49"/>
      <c r="AB147" s="50"/>
      <c r="AC147" s="49">
        <v>700</v>
      </c>
      <c r="AD147" s="37" t="s">
        <v>1316</v>
      </c>
      <c r="AE147" s="37" t="s">
        <v>1316</v>
      </c>
      <c r="AF147" s="25" t="s">
        <v>78</v>
      </c>
      <c r="AG147" s="25" t="str">
        <f>VLOOKUP(B147,[1]Sheet1!$B:$K,10,0)</f>
        <v>否</v>
      </c>
      <c r="AH147" s="25" t="s">
        <v>78</v>
      </c>
      <c r="AI147" s="27" t="s">
        <v>79</v>
      </c>
      <c r="AJ147" s="27" t="str">
        <f>VLOOKUP(B147,[1]Sheet1!$B:$H,7,0)</f>
        <v>是</v>
      </c>
      <c r="AK147" s="27" t="str">
        <f>VLOOKUP(B147,[1]Sheet1!$B:$I,8,0)</f>
        <v>否</v>
      </c>
      <c r="AL147" s="37"/>
      <c r="AM147" s="27" t="str">
        <f>VLOOKUP(B147,[1]Sheet1!$B:$J,9,0)</f>
        <v>是</v>
      </c>
      <c r="AN147" s="56"/>
      <c r="AO147" s="37" t="s">
        <v>1229</v>
      </c>
      <c r="AP147" s="37">
        <v>59228035</v>
      </c>
      <c r="AQ147" s="26"/>
      <c r="AR147" s="26"/>
    </row>
    <row r="148" s="4" customFormat="1" ht="72" spans="1:44">
      <c r="A148" s="25">
        <v>141</v>
      </c>
      <c r="B148" s="51" t="s">
        <v>1317</v>
      </c>
      <c r="C148" s="25" t="s">
        <v>136</v>
      </c>
      <c r="D148" s="25" t="s">
        <v>1118</v>
      </c>
      <c r="E148" s="37" t="s">
        <v>1318</v>
      </c>
      <c r="F148" s="37" t="s">
        <v>102</v>
      </c>
      <c r="G148" s="37" t="s">
        <v>1319</v>
      </c>
      <c r="H148" s="37" t="s">
        <v>1224</v>
      </c>
      <c r="I148" s="37" t="s">
        <v>1140</v>
      </c>
      <c r="J148" s="37" t="s">
        <v>1320</v>
      </c>
      <c r="K148" s="37" t="s">
        <v>1318</v>
      </c>
      <c r="L148" s="37" t="s">
        <v>106</v>
      </c>
      <c r="M148" s="37" t="s">
        <v>71</v>
      </c>
      <c r="N148" s="37" t="s">
        <v>1241</v>
      </c>
      <c r="O148" s="37" t="s">
        <v>1124</v>
      </c>
      <c r="P148" s="37" t="s">
        <v>1125</v>
      </c>
      <c r="Q148" s="37" t="s">
        <v>1038</v>
      </c>
      <c r="R148" s="37" t="s">
        <v>437</v>
      </c>
      <c r="S148" s="66" t="s">
        <v>1126</v>
      </c>
      <c r="T148" s="37" t="s">
        <v>1227</v>
      </c>
      <c r="U148" s="27" t="s">
        <v>556</v>
      </c>
      <c r="V148" s="27" t="s">
        <v>79</v>
      </c>
      <c r="W148" s="27">
        <v>2021.1</v>
      </c>
      <c r="X148" s="27">
        <v>2021.12</v>
      </c>
      <c r="Y148" s="51">
        <v>995</v>
      </c>
      <c r="Z148" s="26"/>
      <c r="AA148" s="26">
        <v>249</v>
      </c>
      <c r="AB148" s="50"/>
      <c r="AC148" s="26">
        <v>746</v>
      </c>
      <c r="AD148" s="37" t="s">
        <v>1321</v>
      </c>
      <c r="AE148" s="37" t="s">
        <v>1321</v>
      </c>
      <c r="AF148" s="25" t="s">
        <v>78</v>
      </c>
      <c r="AG148" s="25" t="str">
        <f>VLOOKUP(B148,[1]Sheet1!$B:$K,10,0)</f>
        <v>否</v>
      </c>
      <c r="AH148" s="25" t="s">
        <v>78</v>
      </c>
      <c r="AI148" s="27" t="s">
        <v>79</v>
      </c>
      <c r="AJ148" s="27" t="str">
        <f>VLOOKUP(B148,[1]Sheet1!$B:$H,7,0)</f>
        <v>是</v>
      </c>
      <c r="AK148" s="27" t="str">
        <f>VLOOKUP(B148,[1]Sheet1!$B:$I,8,0)</f>
        <v>否</v>
      </c>
      <c r="AL148" s="37"/>
      <c r="AM148" s="27" t="str">
        <f>VLOOKUP(B148,[1]Sheet1!$B:$J,9,0)</f>
        <v>否</v>
      </c>
      <c r="AN148" s="56"/>
      <c r="AO148" s="37" t="s">
        <v>1229</v>
      </c>
      <c r="AP148" s="37">
        <v>59228035</v>
      </c>
      <c r="AQ148" s="72" t="s">
        <v>1243</v>
      </c>
      <c r="AR148" s="26"/>
    </row>
    <row r="149" s="4" customFormat="1" ht="72" spans="1:44">
      <c r="A149" s="25">
        <v>142</v>
      </c>
      <c r="B149" s="51" t="s">
        <v>1322</v>
      </c>
      <c r="C149" s="25" t="s">
        <v>136</v>
      </c>
      <c r="D149" s="25" t="s">
        <v>1118</v>
      </c>
      <c r="E149" s="37" t="s">
        <v>1323</v>
      </c>
      <c r="F149" s="37" t="s">
        <v>102</v>
      </c>
      <c r="G149" s="37" t="s">
        <v>1324</v>
      </c>
      <c r="H149" s="37" t="s">
        <v>1224</v>
      </c>
      <c r="I149" s="37" t="s">
        <v>1140</v>
      </c>
      <c r="J149" s="37" t="s">
        <v>1325</v>
      </c>
      <c r="K149" s="37" t="s">
        <v>1323</v>
      </c>
      <c r="L149" s="37" t="s">
        <v>106</v>
      </c>
      <c r="M149" s="37" t="s">
        <v>71</v>
      </c>
      <c r="N149" s="37" t="s">
        <v>1326</v>
      </c>
      <c r="O149" s="37" t="s">
        <v>1124</v>
      </c>
      <c r="P149" s="37" t="s">
        <v>1125</v>
      </c>
      <c r="Q149" s="37" t="s">
        <v>1038</v>
      </c>
      <c r="R149" s="37" t="s">
        <v>437</v>
      </c>
      <c r="S149" s="66" t="s">
        <v>1126</v>
      </c>
      <c r="T149" s="37" t="s">
        <v>1227</v>
      </c>
      <c r="U149" s="27" t="s">
        <v>556</v>
      </c>
      <c r="V149" s="27" t="s">
        <v>79</v>
      </c>
      <c r="W149" s="27">
        <v>2021.1</v>
      </c>
      <c r="X149" s="27">
        <v>2021.12</v>
      </c>
      <c r="Y149" s="51">
        <v>461</v>
      </c>
      <c r="Z149" s="26">
        <v>461</v>
      </c>
      <c r="AA149" s="26"/>
      <c r="AB149" s="50"/>
      <c r="AC149" s="26"/>
      <c r="AD149" s="37" t="s">
        <v>1327</v>
      </c>
      <c r="AE149" s="37" t="s">
        <v>1327</v>
      </c>
      <c r="AF149" s="25" t="s">
        <v>78</v>
      </c>
      <c r="AG149" s="25" t="str">
        <f>VLOOKUP(B149,[1]Sheet1!$B:$K,10,0)</f>
        <v>否</v>
      </c>
      <c r="AH149" s="25" t="s">
        <v>78</v>
      </c>
      <c r="AI149" s="27" t="s">
        <v>79</v>
      </c>
      <c r="AJ149" s="27" t="str">
        <f>VLOOKUP(B149,[1]Sheet1!$B:$H,7,0)</f>
        <v>是</v>
      </c>
      <c r="AK149" s="27" t="str">
        <f>VLOOKUP(B149,[1]Sheet1!$B:$I,8,0)</f>
        <v>否</v>
      </c>
      <c r="AL149" s="37"/>
      <c r="AM149" s="27" t="str">
        <f>VLOOKUP(B149,[1]Sheet1!$B:$J,9,0)</f>
        <v>否</v>
      </c>
      <c r="AN149" s="56"/>
      <c r="AO149" s="37" t="s">
        <v>1229</v>
      </c>
      <c r="AP149" s="37">
        <v>59228035</v>
      </c>
      <c r="AQ149" s="25" t="s">
        <v>953</v>
      </c>
      <c r="AR149" s="62"/>
    </row>
    <row r="150" s="4" customFormat="1" ht="72" spans="1:44">
      <c r="A150" s="25">
        <v>143</v>
      </c>
      <c r="B150" s="51" t="s">
        <v>1328</v>
      </c>
      <c r="C150" s="25" t="s">
        <v>136</v>
      </c>
      <c r="D150" s="25" t="s">
        <v>1118</v>
      </c>
      <c r="E150" s="37" t="s">
        <v>1329</v>
      </c>
      <c r="F150" s="37" t="s">
        <v>102</v>
      </c>
      <c r="G150" s="37" t="s">
        <v>1330</v>
      </c>
      <c r="H150" s="37" t="s">
        <v>1224</v>
      </c>
      <c r="I150" s="37" t="s">
        <v>1140</v>
      </c>
      <c r="J150" s="37" t="s">
        <v>1331</v>
      </c>
      <c r="K150" s="37" t="s">
        <v>1329</v>
      </c>
      <c r="L150" s="37" t="s">
        <v>106</v>
      </c>
      <c r="M150" s="37" t="s">
        <v>71</v>
      </c>
      <c r="N150" s="37" t="s">
        <v>1326</v>
      </c>
      <c r="O150" s="37" t="s">
        <v>1124</v>
      </c>
      <c r="P150" s="37" t="s">
        <v>1125</v>
      </c>
      <c r="Q150" s="37" t="s">
        <v>1038</v>
      </c>
      <c r="R150" s="37" t="s">
        <v>437</v>
      </c>
      <c r="S150" s="66" t="s">
        <v>1126</v>
      </c>
      <c r="T150" s="37" t="s">
        <v>1227</v>
      </c>
      <c r="U150" s="27" t="s">
        <v>556</v>
      </c>
      <c r="V150" s="27" t="s">
        <v>79</v>
      </c>
      <c r="W150" s="27">
        <v>2021.1</v>
      </c>
      <c r="X150" s="27">
        <v>2021.12</v>
      </c>
      <c r="Y150" s="51">
        <v>358</v>
      </c>
      <c r="Z150" s="26">
        <v>158</v>
      </c>
      <c r="AA150" s="26"/>
      <c r="AB150" s="26">
        <v>200</v>
      </c>
      <c r="AD150" s="37" t="s">
        <v>1332</v>
      </c>
      <c r="AE150" s="37" t="s">
        <v>1332</v>
      </c>
      <c r="AF150" s="25" t="s">
        <v>78</v>
      </c>
      <c r="AG150" s="25" t="str">
        <f>VLOOKUP(B150,[1]Sheet1!$B:$K,10,0)</f>
        <v>否</v>
      </c>
      <c r="AH150" s="25" t="s">
        <v>78</v>
      </c>
      <c r="AI150" s="27" t="s">
        <v>79</v>
      </c>
      <c r="AJ150" s="27" t="str">
        <f>VLOOKUP(B150,[1]Sheet1!$B:$H,7,0)</f>
        <v>是</v>
      </c>
      <c r="AK150" s="27" t="str">
        <f>VLOOKUP(B150,[1]Sheet1!$B:$I,8,0)</f>
        <v>否</v>
      </c>
      <c r="AL150" s="37"/>
      <c r="AM150" s="27" t="str">
        <f>VLOOKUP(B150,[1]Sheet1!$B:$J,9,0)</f>
        <v>否</v>
      </c>
      <c r="AN150" s="56"/>
      <c r="AO150" s="37" t="s">
        <v>1229</v>
      </c>
      <c r="AP150" s="37">
        <v>59228035</v>
      </c>
      <c r="AQ150" s="62" t="s">
        <v>572</v>
      </c>
      <c r="AR150" s="26" t="s">
        <v>573</v>
      </c>
    </row>
    <row r="151" s="4" customFormat="1" ht="72" spans="1:44">
      <c r="A151" s="25">
        <v>144</v>
      </c>
      <c r="B151" s="51" t="s">
        <v>1333</v>
      </c>
      <c r="C151" s="25" t="s">
        <v>136</v>
      </c>
      <c r="D151" s="25" t="s">
        <v>1118</v>
      </c>
      <c r="E151" s="37" t="s">
        <v>1334</v>
      </c>
      <c r="F151" s="37" t="s">
        <v>102</v>
      </c>
      <c r="G151" s="37" t="s">
        <v>1335</v>
      </c>
      <c r="H151" s="37" t="s">
        <v>1224</v>
      </c>
      <c r="I151" s="37" t="s">
        <v>1140</v>
      </c>
      <c r="J151" s="37" t="s">
        <v>1336</v>
      </c>
      <c r="K151" s="37" t="s">
        <v>1334</v>
      </c>
      <c r="L151" s="37" t="s">
        <v>106</v>
      </c>
      <c r="M151" s="37" t="s">
        <v>1337</v>
      </c>
      <c r="N151" s="37" t="s">
        <v>1241</v>
      </c>
      <c r="O151" s="37" t="s">
        <v>1124</v>
      </c>
      <c r="P151" s="37" t="s">
        <v>1125</v>
      </c>
      <c r="Q151" s="37" t="s">
        <v>1038</v>
      </c>
      <c r="R151" s="37" t="s">
        <v>437</v>
      </c>
      <c r="S151" s="66" t="s">
        <v>1126</v>
      </c>
      <c r="T151" s="37" t="s">
        <v>1227</v>
      </c>
      <c r="U151" s="27" t="s">
        <v>556</v>
      </c>
      <c r="V151" s="25" t="s">
        <v>78</v>
      </c>
      <c r="W151" s="27">
        <v>2021.1</v>
      </c>
      <c r="X151" s="27">
        <v>2021.12</v>
      </c>
      <c r="Y151" s="68">
        <v>192</v>
      </c>
      <c r="Z151" s="49"/>
      <c r="AA151" s="49"/>
      <c r="AB151" s="50"/>
      <c r="AC151" s="49">
        <v>192</v>
      </c>
      <c r="AD151" s="37" t="s">
        <v>1338</v>
      </c>
      <c r="AE151" s="37" t="s">
        <v>1338</v>
      </c>
      <c r="AF151" s="25" t="s">
        <v>78</v>
      </c>
      <c r="AG151" s="25" t="s">
        <v>78</v>
      </c>
      <c r="AH151" s="25" t="s">
        <v>78</v>
      </c>
      <c r="AI151" s="27" t="s">
        <v>79</v>
      </c>
      <c r="AJ151" s="37" t="s">
        <v>78</v>
      </c>
      <c r="AK151" s="27" t="s">
        <v>78</v>
      </c>
      <c r="AL151" s="37"/>
      <c r="AM151" s="27" t="s">
        <v>78</v>
      </c>
      <c r="AN151" s="56"/>
      <c r="AO151" s="37" t="s">
        <v>1229</v>
      </c>
      <c r="AP151" s="37">
        <v>59228035</v>
      </c>
      <c r="AQ151" s="26"/>
      <c r="AR151" s="26" t="s">
        <v>81</v>
      </c>
    </row>
    <row r="152" s="4" customFormat="1" ht="72" spans="1:44">
      <c r="A152" s="25">
        <v>145</v>
      </c>
      <c r="B152" s="51" t="s">
        <v>1339</v>
      </c>
      <c r="C152" s="25" t="s">
        <v>136</v>
      </c>
      <c r="D152" s="25" t="s">
        <v>1118</v>
      </c>
      <c r="E152" s="37" t="s">
        <v>1340</v>
      </c>
      <c r="F152" s="37" t="s">
        <v>102</v>
      </c>
      <c r="G152" s="37" t="s">
        <v>1341</v>
      </c>
      <c r="H152" s="37" t="s">
        <v>1224</v>
      </c>
      <c r="I152" s="37" t="s">
        <v>1140</v>
      </c>
      <c r="J152" s="37" t="s">
        <v>1342</v>
      </c>
      <c r="K152" s="37" t="s">
        <v>1340</v>
      </c>
      <c r="L152" s="37" t="s">
        <v>106</v>
      </c>
      <c r="M152" s="37" t="s">
        <v>1337</v>
      </c>
      <c r="N152" s="37" t="s">
        <v>1343</v>
      </c>
      <c r="O152" s="37" t="s">
        <v>1124</v>
      </c>
      <c r="P152" s="37" t="s">
        <v>1125</v>
      </c>
      <c r="Q152" s="37" t="s">
        <v>1038</v>
      </c>
      <c r="R152" s="37" t="s">
        <v>437</v>
      </c>
      <c r="S152" s="66" t="s">
        <v>1126</v>
      </c>
      <c r="T152" s="37" t="s">
        <v>1227</v>
      </c>
      <c r="U152" s="27" t="s">
        <v>556</v>
      </c>
      <c r="V152" s="25" t="s">
        <v>78</v>
      </c>
      <c r="W152" s="27">
        <v>2021.1</v>
      </c>
      <c r="X152" s="27">
        <v>2021.12</v>
      </c>
      <c r="Y152" s="68">
        <v>408</v>
      </c>
      <c r="Z152" s="49"/>
      <c r="AA152" s="49"/>
      <c r="AB152" s="50"/>
      <c r="AC152" s="49">
        <v>408</v>
      </c>
      <c r="AD152" s="37" t="s">
        <v>1344</v>
      </c>
      <c r="AE152" s="37" t="s">
        <v>1344</v>
      </c>
      <c r="AF152" s="25" t="s">
        <v>78</v>
      </c>
      <c r="AG152" s="25" t="s">
        <v>78</v>
      </c>
      <c r="AH152" s="25" t="s">
        <v>78</v>
      </c>
      <c r="AI152" s="27" t="s">
        <v>79</v>
      </c>
      <c r="AJ152" s="37" t="s">
        <v>78</v>
      </c>
      <c r="AK152" s="27" t="s">
        <v>78</v>
      </c>
      <c r="AL152" s="37"/>
      <c r="AM152" s="27" t="s">
        <v>78</v>
      </c>
      <c r="AN152" s="56"/>
      <c r="AO152" s="37" t="s">
        <v>1229</v>
      </c>
      <c r="AP152" s="37">
        <v>59228035</v>
      </c>
      <c r="AQ152" s="26"/>
      <c r="AR152" s="26" t="s">
        <v>81</v>
      </c>
    </row>
    <row r="153" s="4" customFormat="1" ht="72" spans="1:44">
      <c r="A153" s="25">
        <v>146</v>
      </c>
      <c r="B153" s="51" t="s">
        <v>1345</v>
      </c>
      <c r="C153" s="25" t="s">
        <v>136</v>
      </c>
      <c r="D153" s="25" t="s">
        <v>1118</v>
      </c>
      <c r="E153" s="37" t="s">
        <v>1346</v>
      </c>
      <c r="F153" s="37" t="s">
        <v>102</v>
      </c>
      <c r="G153" s="37" t="s">
        <v>1223</v>
      </c>
      <c r="H153" s="37" t="s">
        <v>1224</v>
      </c>
      <c r="I153" s="37" t="s">
        <v>1140</v>
      </c>
      <c r="J153" s="37" t="s">
        <v>1347</v>
      </c>
      <c r="K153" s="37" t="s">
        <v>1346</v>
      </c>
      <c r="L153" s="37" t="s">
        <v>106</v>
      </c>
      <c r="M153" s="37" t="s">
        <v>1337</v>
      </c>
      <c r="N153" s="37" t="s">
        <v>1241</v>
      </c>
      <c r="O153" s="37" t="s">
        <v>1124</v>
      </c>
      <c r="P153" s="37" t="s">
        <v>1125</v>
      </c>
      <c r="Q153" s="37" t="s">
        <v>1038</v>
      </c>
      <c r="R153" s="37" t="s">
        <v>437</v>
      </c>
      <c r="S153" s="66" t="s">
        <v>1126</v>
      </c>
      <c r="T153" s="37" t="s">
        <v>1227</v>
      </c>
      <c r="U153" s="27" t="s">
        <v>556</v>
      </c>
      <c r="V153" s="25" t="s">
        <v>78</v>
      </c>
      <c r="W153" s="27">
        <v>2021.1</v>
      </c>
      <c r="X153" s="27">
        <v>2021.12</v>
      </c>
      <c r="Y153" s="68">
        <v>216</v>
      </c>
      <c r="Z153" s="49"/>
      <c r="AA153" s="49"/>
      <c r="AB153" s="50"/>
      <c r="AC153" s="49">
        <v>216</v>
      </c>
      <c r="AD153" s="37" t="s">
        <v>1348</v>
      </c>
      <c r="AE153" s="37" t="s">
        <v>1348</v>
      </c>
      <c r="AF153" s="25" t="s">
        <v>78</v>
      </c>
      <c r="AG153" s="25" t="s">
        <v>78</v>
      </c>
      <c r="AH153" s="25" t="s">
        <v>78</v>
      </c>
      <c r="AI153" s="27" t="s">
        <v>79</v>
      </c>
      <c r="AJ153" s="37" t="s">
        <v>78</v>
      </c>
      <c r="AK153" s="27" t="s">
        <v>78</v>
      </c>
      <c r="AL153" s="37"/>
      <c r="AM153" s="27" t="s">
        <v>78</v>
      </c>
      <c r="AN153" s="56"/>
      <c r="AO153" s="37" t="s">
        <v>1229</v>
      </c>
      <c r="AP153" s="37">
        <v>59228035</v>
      </c>
      <c r="AQ153" s="26"/>
      <c r="AR153" s="26" t="s">
        <v>81</v>
      </c>
    </row>
    <row r="154" s="4" customFormat="1" ht="72" spans="1:44">
      <c r="A154" s="25">
        <v>147</v>
      </c>
      <c r="B154" s="51" t="s">
        <v>1345</v>
      </c>
      <c r="C154" s="25" t="s">
        <v>136</v>
      </c>
      <c r="D154" s="25" t="s">
        <v>1118</v>
      </c>
      <c r="E154" s="37" t="s">
        <v>1349</v>
      </c>
      <c r="F154" s="37" t="s">
        <v>102</v>
      </c>
      <c r="G154" s="37" t="s">
        <v>1223</v>
      </c>
      <c r="H154" s="37" t="s">
        <v>1224</v>
      </c>
      <c r="I154" s="37" t="s">
        <v>1140</v>
      </c>
      <c r="J154" s="37" t="s">
        <v>1350</v>
      </c>
      <c r="K154" s="37" t="s">
        <v>1349</v>
      </c>
      <c r="L154" s="37" t="s">
        <v>106</v>
      </c>
      <c r="M154" s="37" t="s">
        <v>1337</v>
      </c>
      <c r="N154" s="37" t="s">
        <v>1264</v>
      </c>
      <c r="O154" s="37" t="s">
        <v>1124</v>
      </c>
      <c r="P154" s="37" t="s">
        <v>1125</v>
      </c>
      <c r="Q154" s="37" t="s">
        <v>1038</v>
      </c>
      <c r="R154" s="37" t="s">
        <v>437</v>
      </c>
      <c r="S154" s="66" t="s">
        <v>1126</v>
      </c>
      <c r="T154" s="37" t="s">
        <v>1227</v>
      </c>
      <c r="U154" s="27" t="s">
        <v>556</v>
      </c>
      <c r="V154" s="25" t="s">
        <v>78</v>
      </c>
      <c r="W154" s="27">
        <v>2021.1</v>
      </c>
      <c r="X154" s="27">
        <v>2021.12</v>
      </c>
      <c r="Y154" s="68">
        <v>672</v>
      </c>
      <c r="Z154" s="49"/>
      <c r="AA154" s="49"/>
      <c r="AB154" s="50"/>
      <c r="AC154" s="49">
        <v>672</v>
      </c>
      <c r="AD154" s="37" t="s">
        <v>1351</v>
      </c>
      <c r="AE154" s="37" t="s">
        <v>1351</v>
      </c>
      <c r="AF154" s="25" t="s">
        <v>78</v>
      </c>
      <c r="AG154" s="25" t="s">
        <v>78</v>
      </c>
      <c r="AH154" s="25" t="s">
        <v>78</v>
      </c>
      <c r="AI154" s="27" t="s">
        <v>79</v>
      </c>
      <c r="AJ154" s="37" t="s">
        <v>78</v>
      </c>
      <c r="AK154" s="27" t="s">
        <v>78</v>
      </c>
      <c r="AL154" s="37"/>
      <c r="AM154" s="27" t="s">
        <v>78</v>
      </c>
      <c r="AN154" s="56"/>
      <c r="AO154" s="37" t="s">
        <v>1229</v>
      </c>
      <c r="AP154" s="37">
        <v>59228035</v>
      </c>
      <c r="AQ154" s="26"/>
      <c r="AR154" s="26" t="s">
        <v>81</v>
      </c>
    </row>
    <row r="155" s="4" customFormat="1" ht="72" spans="1:44">
      <c r="A155" s="25">
        <v>148</v>
      </c>
      <c r="B155" s="51" t="s">
        <v>1352</v>
      </c>
      <c r="C155" s="25" t="s">
        <v>136</v>
      </c>
      <c r="D155" s="25" t="s">
        <v>1118</v>
      </c>
      <c r="E155" s="37" t="s">
        <v>1353</v>
      </c>
      <c r="F155" s="37" t="s">
        <v>102</v>
      </c>
      <c r="G155" s="37" t="s">
        <v>1354</v>
      </c>
      <c r="H155" s="37" t="s">
        <v>1224</v>
      </c>
      <c r="I155" s="37" t="s">
        <v>1140</v>
      </c>
      <c r="J155" s="37" t="s">
        <v>1355</v>
      </c>
      <c r="K155" s="37" t="s">
        <v>1353</v>
      </c>
      <c r="L155" s="37" t="s">
        <v>106</v>
      </c>
      <c r="M155" s="37" t="s">
        <v>1337</v>
      </c>
      <c r="N155" s="37" t="s">
        <v>1264</v>
      </c>
      <c r="O155" s="37" t="s">
        <v>1124</v>
      </c>
      <c r="P155" s="37" t="s">
        <v>1125</v>
      </c>
      <c r="Q155" s="37" t="s">
        <v>1038</v>
      </c>
      <c r="R155" s="37" t="s">
        <v>437</v>
      </c>
      <c r="S155" s="66" t="s">
        <v>1126</v>
      </c>
      <c r="T155" s="37" t="s">
        <v>1227</v>
      </c>
      <c r="U155" s="27" t="s">
        <v>556</v>
      </c>
      <c r="V155" s="25" t="s">
        <v>78</v>
      </c>
      <c r="W155" s="27">
        <v>2021.1</v>
      </c>
      <c r="X155" s="27">
        <v>2021.12</v>
      </c>
      <c r="Y155" s="68">
        <v>912</v>
      </c>
      <c r="Z155" s="49"/>
      <c r="AA155" s="49"/>
      <c r="AB155" s="50"/>
      <c r="AC155" s="49">
        <v>912</v>
      </c>
      <c r="AD155" s="37" t="s">
        <v>1356</v>
      </c>
      <c r="AE155" s="37" t="s">
        <v>1356</v>
      </c>
      <c r="AF155" s="25" t="s">
        <v>78</v>
      </c>
      <c r="AG155" s="25" t="s">
        <v>78</v>
      </c>
      <c r="AH155" s="25" t="s">
        <v>78</v>
      </c>
      <c r="AI155" s="27" t="s">
        <v>79</v>
      </c>
      <c r="AJ155" s="37" t="s">
        <v>78</v>
      </c>
      <c r="AK155" s="27" t="s">
        <v>78</v>
      </c>
      <c r="AL155" s="37"/>
      <c r="AM155" s="27" t="s">
        <v>78</v>
      </c>
      <c r="AN155" s="56"/>
      <c r="AO155" s="37" t="s">
        <v>1229</v>
      </c>
      <c r="AP155" s="37">
        <v>59228035</v>
      </c>
      <c r="AQ155" s="26"/>
      <c r="AR155" s="26" t="s">
        <v>81</v>
      </c>
    </row>
    <row r="156" s="4" customFormat="1" ht="72" spans="1:44">
      <c r="A156" s="25">
        <v>149</v>
      </c>
      <c r="B156" s="51" t="s">
        <v>1357</v>
      </c>
      <c r="C156" s="25" t="s">
        <v>136</v>
      </c>
      <c r="D156" s="25" t="s">
        <v>1118</v>
      </c>
      <c r="E156" s="37" t="s">
        <v>1358</v>
      </c>
      <c r="F156" s="37" t="s">
        <v>102</v>
      </c>
      <c r="G156" s="37" t="s">
        <v>1359</v>
      </c>
      <c r="H156" s="37" t="s">
        <v>1224</v>
      </c>
      <c r="I156" s="37" t="s">
        <v>1140</v>
      </c>
      <c r="J156" s="37" t="s">
        <v>1360</v>
      </c>
      <c r="K156" s="37" t="s">
        <v>1358</v>
      </c>
      <c r="L156" s="37" t="s">
        <v>106</v>
      </c>
      <c r="M156" s="37" t="s">
        <v>1337</v>
      </c>
      <c r="N156" s="37" t="s">
        <v>1264</v>
      </c>
      <c r="O156" s="37" t="s">
        <v>1124</v>
      </c>
      <c r="P156" s="37" t="s">
        <v>1125</v>
      </c>
      <c r="Q156" s="37" t="s">
        <v>1038</v>
      </c>
      <c r="R156" s="37" t="s">
        <v>437</v>
      </c>
      <c r="S156" s="66" t="s">
        <v>1126</v>
      </c>
      <c r="T156" s="37" t="s">
        <v>1227</v>
      </c>
      <c r="U156" s="27" t="s">
        <v>556</v>
      </c>
      <c r="V156" s="25" t="s">
        <v>78</v>
      </c>
      <c r="W156" s="27">
        <v>2021.1</v>
      </c>
      <c r="X156" s="27">
        <v>2021.12</v>
      </c>
      <c r="Y156" s="68">
        <v>720</v>
      </c>
      <c r="Z156" s="49"/>
      <c r="AA156" s="49"/>
      <c r="AB156" s="50"/>
      <c r="AC156" s="49">
        <v>720</v>
      </c>
      <c r="AD156" s="37" t="s">
        <v>1361</v>
      </c>
      <c r="AE156" s="37" t="s">
        <v>1361</v>
      </c>
      <c r="AF156" s="25" t="s">
        <v>78</v>
      </c>
      <c r="AG156" s="25" t="s">
        <v>78</v>
      </c>
      <c r="AH156" s="25" t="s">
        <v>78</v>
      </c>
      <c r="AI156" s="27" t="s">
        <v>79</v>
      </c>
      <c r="AJ156" s="37" t="s">
        <v>78</v>
      </c>
      <c r="AK156" s="27" t="s">
        <v>78</v>
      </c>
      <c r="AL156" s="37"/>
      <c r="AM156" s="27" t="s">
        <v>78</v>
      </c>
      <c r="AN156" s="56"/>
      <c r="AO156" s="37" t="s">
        <v>1229</v>
      </c>
      <c r="AP156" s="37">
        <v>59228035</v>
      </c>
      <c r="AQ156" s="26"/>
      <c r="AR156" s="26" t="s">
        <v>81</v>
      </c>
    </row>
    <row r="157" s="4" customFormat="1" ht="72" spans="1:44">
      <c r="A157" s="25">
        <v>150</v>
      </c>
      <c r="B157" s="51" t="s">
        <v>1362</v>
      </c>
      <c r="C157" s="25" t="s">
        <v>136</v>
      </c>
      <c r="D157" s="25" t="s">
        <v>1118</v>
      </c>
      <c r="E157" s="37" t="s">
        <v>1363</v>
      </c>
      <c r="F157" s="37" t="s">
        <v>102</v>
      </c>
      <c r="G157" s="37" t="s">
        <v>1364</v>
      </c>
      <c r="H157" s="37" t="s">
        <v>1224</v>
      </c>
      <c r="I157" s="37" t="s">
        <v>1140</v>
      </c>
      <c r="J157" s="37" t="s">
        <v>1365</v>
      </c>
      <c r="K157" s="37" t="s">
        <v>1363</v>
      </c>
      <c r="L157" s="37" t="s">
        <v>106</v>
      </c>
      <c r="M157" s="37" t="s">
        <v>1337</v>
      </c>
      <c r="N157" s="37" t="s">
        <v>1264</v>
      </c>
      <c r="O157" s="37" t="s">
        <v>1124</v>
      </c>
      <c r="P157" s="37" t="s">
        <v>1125</v>
      </c>
      <c r="Q157" s="37" t="s">
        <v>1038</v>
      </c>
      <c r="R157" s="37" t="s">
        <v>437</v>
      </c>
      <c r="S157" s="66" t="s">
        <v>1126</v>
      </c>
      <c r="T157" s="37" t="s">
        <v>1227</v>
      </c>
      <c r="U157" s="27" t="s">
        <v>556</v>
      </c>
      <c r="V157" s="25" t="s">
        <v>78</v>
      </c>
      <c r="W157" s="27">
        <v>2021.1</v>
      </c>
      <c r="X157" s="27">
        <v>2021.12</v>
      </c>
      <c r="Y157" s="68">
        <v>240</v>
      </c>
      <c r="Z157" s="49"/>
      <c r="AA157" s="49"/>
      <c r="AB157" s="50"/>
      <c r="AC157" s="49">
        <v>240</v>
      </c>
      <c r="AD157" s="37" t="s">
        <v>1366</v>
      </c>
      <c r="AE157" s="37" t="s">
        <v>1366</v>
      </c>
      <c r="AF157" s="25" t="s">
        <v>78</v>
      </c>
      <c r="AG157" s="25" t="s">
        <v>78</v>
      </c>
      <c r="AH157" s="25" t="s">
        <v>78</v>
      </c>
      <c r="AI157" s="27" t="s">
        <v>79</v>
      </c>
      <c r="AJ157" s="37" t="s">
        <v>78</v>
      </c>
      <c r="AK157" s="27" t="s">
        <v>78</v>
      </c>
      <c r="AL157" s="37"/>
      <c r="AM157" s="27" t="s">
        <v>78</v>
      </c>
      <c r="AN157" s="56"/>
      <c r="AO157" s="37" t="s">
        <v>1229</v>
      </c>
      <c r="AP157" s="37">
        <v>59228035</v>
      </c>
      <c r="AQ157" s="26"/>
      <c r="AR157" s="26" t="s">
        <v>81</v>
      </c>
    </row>
    <row r="158" s="4" customFormat="1" ht="72" spans="1:44">
      <c r="A158" s="25">
        <v>151</v>
      </c>
      <c r="B158" s="51" t="s">
        <v>1367</v>
      </c>
      <c r="C158" s="25" t="s">
        <v>136</v>
      </c>
      <c r="D158" s="25" t="s">
        <v>1118</v>
      </c>
      <c r="E158" s="37" t="s">
        <v>1368</v>
      </c>
      <c r="F158" s="37" t="s">
        <v>102</v>
      </c>
      <c r="G158" s="37" t="s">
        <v>1369</v>
      </c>
      <c r="H158" s="37" t="s">
        <v>1224</v>
      </c>
      <c r="I158" s="37" t="s">
        <v>1140</v>
      </c>
      <c r="J158" s="37" t="s">
        <v>1370</v>
      </c>
      <c r="K158" s="37" t="s">
        <v>1368</v>
      </c>
      <c r="L158" s="37" t="s">
        <v>106</v>
      </c>
      <c r="M158" s="37" t="s">
        <v>1337</v>
      </c>
      <c r="N158" s="37" t="s">
        <v>1264</v>
      </c>
      <c r="O158" s="37" t="s">
        <v>1124</v>
      </c>
      <c r="P158" s="37" t="s">
        <v>1125</v>
      </c>
      <c r="Q158" s="37" t="s">
        <v>1038</v>
      </c>
      <c r="R158" s="37" t="s">
        <v>437</v>
      </c>
      <c r="S158" s="66" t="s">
        <v>1126</v>
      </c>
      <c r="T158" s="37" t="s">
        <v>1227</v>
      </c>
      <c r="U158" s="27" t="s">
        <v>556</v>
      </c>
      <c r="V158" s="25" t="s">
        <v>78</v>
      </c>
      <c r="W158" s="27">
        <v>2021.1</v>
      </c>
      <c r="X158" s="27">
        <v>2021.12</v>
      </c>
      <c r="Y158" s="68">
        <v>696</v>
      </c>
      <c r="Z158" s="49"/>
      <c r="AA158" s="49"/>
      <c r="AB158" s="50"/>
      <c r="AC158" s="49">
        <v>696</v>
      </c>
      <c r="AD158" s="37" t="s">
        <v>1371</v>
      </c>
      <c r="AE158" s="37" t="s">
        <v>1371</v>
      </c>
      <c r="AF158" s="25" t="s">
        <v>78</v>
      </c>
      <c r="AG158" s="25" t="s">
        <v>78</v>
      </c>
      <c r="AH158" s="25" t="s">
        <v>78</v>
      </c>
      <c r="AI158" s="27" t="s">
        <v>79</v>
      </c>
      <c r="AJ158" s="37" t="s">
        <v>78</v>
      </c>
      <c r="AK158" s="27" t="s">
        <v>78</v>
      </c>
      <c r="AL158" s="37"/>
      <c r="AM158" s="27" t="s">
        <v>78</v>
      </c>
      <c r="AN158" s="56"/>
      <c r="AO158" s="37" t="s">
        <v>1229</v>
      </c>
      <c r="AP158" s="37">
        <v>59228035</v>
      </c>
      <c r="AQ158" s="26"/>
      <c r="AR158" s="26" t="s">
        <v>81</v>
      </c>
    </row>
    <row r="159" s="4" customFormat="1" ht="72" spans="1:44">
      <c r="A159" s="25">
        <v>152</v>
      </c>
      <c r="B159" s="51" t="s">
        <v>1372</v>
      </c>
      <c r="C159" s="25" t="s">
        <v>136</v>
      </c>
      <c r="D159" s="25" t="s">
        <v>1118</v>
      </c>
      <c r="E159" s="37" t="s">
        <v>1334</v>
      </c>
      <c r="F159" s="37" t="s">
        <v>102</v>
      </c>
      <c r="G159" s="37" t="s">
        <v>1373</v>
      </c>
      <c r="H159" s="37" t="s">
        <v>1224</v>
      </c>
      <c r="I159" s="37" t="s">
        <v>1140</v>
      </c>
      <c r="J159" s="37" t="s">
        <v>1336</v>
      </c>
      <c r="K159" s="37" t="s">
        <v>1334</v>
      </c>
      <c r="L159" s="37" t="s">
        <v>106</v>
      </c>
      <c r="M159" s="37" t="s">
        <v>1337</v>
      </c>
      <c r="N159" s="37" t="s">
        <v>1264</v>
      </c>
      <c r="O159" s="37" t="s">
        <v>1124</v>
      </c>
      <c r="P159" s="37" t="s">
        <v>1125</v>
      </c>
      <c r="Q159" s="37" t="s">
        <v>1038</v>
      </c>
      <c r="R159" s="37" t="s">
        <v>437</v>
      </c>
      <c r="S159" s="66" t="s">
        <v>1126</v>
      </c>
      <c r="T159" s="37" t="s">
        <v>1227</v>
      </c>
      <c r="U159" s="27" t="s">
        <v>556</v>
      </c>
      <c r="V159" s="25" t="s">
        <v>78</v>
      </c>
      <c r="W159" s="27">
        <v>2021.1</v>
      </c>
      <c r="X159" s="27">
        <v>2021.12</v>
      </c>
      <c r="Y159" s="68">
        <v>192</v>
      </c>
      <c r="Z159" s="49"/>
      <c r="AA159" s="49"/>
      <c r="AB159" s="50"/>
      <c r="AC159" s="49">
        <v>192</v>
      </c>
      <c r="AD159" s="37" t="s">
        <v>1374</v>
      </c>
      <c r="AE159" s="37" t="s">
        <v>1374</v>
      </c>
      <c r="AF159" s="25" t="s">
        <v>78</v>
      </c>
      <c r="AG159" s="25" t="s">
        <v>78</v>
      </c>
      <c r="AH159" s="25" t="s">
        <v>78</v>
      </c>
      <c r="AI159" s="27" t="s">
        <v>79</v>
      </c>
      <c r="AJ159" s="37" t="s">
        <v>78</v>
      </c>
      <c r="AK159" s="27" t="s">
        <v>78</v>
      </c>
      <c r="AL159" s="37"/>
      <c r="AM159" s="27" t="s">
        <v>78</v>
      </c>
      <c r="AN159" s="56"/>
      <c r="AO159" s="37" t="s">
        <v>1229</v>
      </c>
      <c r="AP159" s="37">
        <v>59228035</v>
      </c>
      <c r="AQ159" s="26"/>
      <c r="AR159" s="26" t="s">
        <v>81</v>
      </c>
    </row>
    <row r="160" s="4" customFormat="1" ht="72" spans="1:44">
      <c r="A160" s="25">
        <v>153</v>
      </c>
      <c r="B160" s="51" t="s">
        <v>1375</v>
      </c>
      <c r="C160" s="25" t="s">
        <v>136</v>
      </c>
      <c r="D160" s="25" t="s">
        <v>1118</v>
      </c>
      <c r="E160" s="37" t="s">
        <v>1376</v>
      </c>
      <c r="F160" s="37" t="s">
        <v>102</v>
      </c>
      <c r="G160" s="37" t="s">
        <v>1377</v>
      </c>
      <c r="H160" s="37" t="s">
        <v>1224</v>
      </c>
      <c r="I160" s="37" t="s">
        <v>1140</v>
      </c>
      <c r="J160" s="37" t="s">
        <v>1378</v>
      </c>
      <c r="K160" s="37" t="s">
        <v>1376</v>
      </c>
      <c r="L160" s="37" t="s">
        <v>106</v>
      </c>
      <c r="M160" s="37" t="s">
        <v>1337</v>
      </c>
      <c r="N160" s="37" t="s">
        <v>1264</v>
      </c>
      <c r="O160" s="37" t="s">
        <v>1124</v>
      </c>
      <c r="P160" s="37" t="s">
        <v>1125</v>
      </c>
      <c r="Q160" s="37" t="s">
        <v>1038</v>
      </c>
      <c r="R160" s="37" t="s">
        <v>437</v>
      </c>
      <c r="S160" s="66" t="s">
        <v>1126</v>
      </c>
      <c r="T160" s="37" t="s">
        <v>1227</v>
      </c>
      <c r="U160" s="27" t="s">
        <v>556</v>
      </c>
      <c r="V160" s="25" t="s">
        <v>78</v>
      </c>
      <c r="W160" s="27">
        <v>2021.1</v>
      </c>
      <c r="X160" s="27">
        <v>2021.12</v>
      </c>
      <c r="Y160" s="68">
        <v>252</v>
      </c>
      <c r="Z160" s="49"/>
      <c r="AA160" s="49"/>
      <c r="AB160" s="50"/>
      <c r="AC160" s="49">
        <v>252</v>
      </c>
      <c r="AD160" s="37" t="s">
        <v>1379</v>
      </c>
      <c r="AE160" s="37" t="s">
        <v>1379</v>
      </c>
      <c r="AF160" s="25" t="s">
        <v>78</v>
      </c>
      <c r="AG160" s="25" t="s">
        <v>78</v>
      </c>
      <c r="AH160" s="25" t="s">
        <v>78</v>
      </c>
      <c r="AI160" s="27" t="s">
        <v>79</v>
      </c>
      <c r="AJ160" s="37" t="s">
        <v>78</v>
      </c>
      <c r="AK160" s="27" t="s">
        <v>78</v>
      </c>
      <c r="AL160" s="37"/>
      <c r="AM160" s="27" t="s">
        <v>78</v>
      </c>
      <c r="AN160" s="56"/>
      <c r="AO160" s="37" t="s">
        <v>1229</v>
      </c>
      <c r="AP160" s="37">
        <v>59228035</v>
      </c>
      <c r="AQ160" s="26"/>
      <c r="AR160" s="26" t="s">
        <v>81</v>
      </c>
    </row>
    <row r="161" s="4" customFormat="1" ht="72" spans="1:44">
      <c r="A161" s="25">
        <v>154</v>
      </c>
      <c r="B161" s="51" t="s">
        <v>1380</v>
      </c>
      <c r="C161" s="25" t="s">
        <v>136</v>
      </c>
      <c r="D161" s="25" t="s">
        <v>1118</v>
      </c>
      <c r="E161" s="37" t="s">
        <v>1381</v>
      </c>
      <c r="F161" s="37" t="s">
        <v>102</v>
      </c>
      <c r="G161" s="37" t="s">
        <v>1382</v>
      </c>
      <c r="H161" s="37" t="s">
        <v>1224</v>
      </c>
      <c r="I161" s="37" t="s">
        <v>1140</v>
      </c>
      <c r="J161" s="37" t="s">
        <v>1383</v>
      </c>
      <c r="K161" s="37" t="s">
        <v>1381</v>
      </c>
      <c r="L161" s="37" t="s">
        <v>106</v>
      </c>
      <c r="M161" s="37" t="s">
        <v>1337</v>
      </c>
      <c r="N161" s="37" t="s">
        <v>1384</v>
      </c>
      <c r="O161" s="37" t="s">
        <v>1124</v>
      </c>
      <c r="P161" s="37" t="s">
        <v>1125</v>
      </c>
      <c r="Q161" s="37" t="s">
        <v>1038</v>
      </c>
      <c r="R161" s="37" t="s">
        <v>437</v>
      </c>
      <c r="S161" s="66" t="s">
        <v>1126</v>
      </c>
      <c r="T161" s="37" t="s">
        <v>1227</v>
      </c>
      <c r="U161" s="27" t="s">
        <v>556</v>
      </c>
      <c r="V161" s="25" t="s">
        <v>78</v>
      </c>
      <c r="W161" s="27">
        <v>2021.1</v>
      </c>
      <c r="X161" s="27">
        <v>2021.12</v>
      </c>
      <c r="Y161" s="68">
        <v>1800</v>
      </c>
      <c r="Z161" s="49"/>
      <c r="AA161" s="49"/>
      <c r="AB161" s="50"/>
      <c r="AC161" s="49">
        <v>1800</v>
      </c>
      <c r="AD161" s="37" t="s">
        <v>1385</v>
      </c>
      <c r="AE161" s="37" t="s">
        <v>1385</v>
      </c>
      <c r="AF161" s="25" t="s">
        <v>78</v>
      </c>
      <c r="AG161" s="25" t="s">
        <v>78</v>
      </c>
      <c r="AH161" s="25" t="s">
        <v>78</v>
      </c>
      <c r="AI161" s="27" t="s">
        <v>79</v>
      </c>
      <c r="AJ161" s="37" t="s">
        <v>78</v>
      </c>
      <c r="AK161" s="27" t="s">
        <v>78</v>
      </c>
      <c r="AL161" s="37"/>
      <c r="AM161" s="27" t="s">
        <v>78</v>
      </c>
      <c r="AN161" s="56"/>
      <c r="AO161" s="37" t="s">
        <v>1229</v>
      </c>
      <c r="AP161" s="37">
        <v>59228035</v>
      </c>
      <c r="AQ161" s="26"/>
      <c r="AR161" s="26" t="s">
        <v>81</v>
      </c>
    </row>
    <row r="162" s="4" customFormat="1" ht="72" spans="1:44">
      <c r="A162" s="25">
        <v>155</v>
      </c>
      <c r="B162" s="51" t="s">
        <v>1260</v>
      </c>
      <c r="C162" s="25" t="s">
        <v>136</v>
      </c>
      <c r="D162" s="25" t="s">
        <v>1118</v>
      </c>
      <c r="E162" s="37" t="s">
        <v>1386</v>
      </c>
      <c r="F162" s="37" t="s">
        <v>102</v>
      </c>
      <c r="G162" s="37" t="s">
        <v>1387</v>
      </c>
      <c r="H162" s="37" t="s">
        <v>1224</v>
      </c>
      <c r="I162" s="37" t="s">
        <v>1140</v>
      </c>
      <c r="J162" s="37" t="s">
        <v>1388</v>
      </c>
      <c r="K162" s="37" t="s">
        <v>1386</v>
      </c>
      <c r="L162" s="37" t="s">
        <v>106</v>
      </c>
      <c r="M162" s="37" t="s">
        <v>1337</v>
      </c>
      <c r="N162" s="37" t="s">
        <v>1226</v>
      </c>
      <c r="O162" s="37" t="s">
        <v>1124</v>
      </c>
      <c r="P162" s="37" t="s">
        <v>1125</v>
      </c>
      <c r="Q162" s="37" t="s">
        <v>1038</v>
      </c>
      <c r="R162" s="37" t="s">
        <v>437</v>
      </c>
      <c r="S162" s="66" t="s">
        <v>1126</v>
      </c>
      <c r="T162" s="37" t="s">
        <v>1227</v>
      </c>
      <c r="U162" s="27" t="s">
        <v>556</v>
      </c>
      <c r="V162" s="27" t="s">
        <v>79</v>
      </c>
      <c r="W162" s="27">
        <v>2021.1</v>
      </c>
      <c r="X162" s="27">
        <v>2021.12</v>
      </c>
      <c r="Y162" s="51">
        <v>862</v>
      </c>
      <c r="Z162" s="26">
        <f>380+70</f>
        <v>450</v>
      </c>
      <c r="AA162" s="26">
        <f>20+35</f>
        <v>55</v>
      </c>
      <c r="AB162" s="50"/>
      <c r="AC162" s="26">
        <f>Y162-Z162-AA162</f>
        <v>357</v>
      </c>
      <c r="AD162" s="37" t="s">
        <v>1389</v>
      </c>
      <c r="AE162" s="37" t="s">
        <v>1389</v>
      </c>
      <c r="AF162" s="25" t="s">
        <v>78</v>
      </c>
      <c r="AG162" s="25" t="str">
        <f>VLOOKUP(B162,[1]Sheet1!$B:$K,10,0)</f>
        <v>否</v>
      </c>
      <c r="AH162" s="25" t="s">
        <v>78</v>
      </c>
      <c r="AI162" s="27" t="s">
        <v>79</v>
      </c>
      <c r="AJ162" s="27" t="str">
        <f>VLOOKUP(B162,[1]Sheet1!$B:$H,7,0)</f>
        <v>是</v>
      </c>
      <c r="AK162" s="27" t="str">
        <f>VLOOKUP(B162,[1]Sheet1!$B:$I,8,0)</f>
        <v>否</v>
      </c>
      <c r="AL162" s="37"/>
      <c r="AM162" s="27" t="str">
        <f>VLOOKUP(B162,[1]Sheet1!$B:$J,9,0)</f>
        <v>否</v>
      </c>
      <c r="AN162" s="56"/>
      <c r="AO162" s="37" t="s">
        <v>1229</v>
      </c>
      <c r="AP162" s="37">
        <v>59228035</v>
      </c>
      <c r="AQ162" s="26" t="s">
        <v>152</v>
      </c>
      <c r="AR162" s="26"/>
    </row>
    <row r="163" s="4" customFormat="1" ht="72" spans="1:44">
      <c r="A163" s="25">
        <v>156</v>
      </c>
      <c r="B163" s="51" t="s">
        <v>1390</v>
      </c>
      <c r="C163" s="25" t="s">
        <v>136</v>
      </c>
      <c r="D163" s="25" t="s">
        <v>1118</v>
      </c>
      <c r="E163" s="37" t="s">
        <v>1391</v>
      </c>
      <c r="F163" s="37" t="s">
        <v>102</v>
      </c>
      <c r="G163" s="37" t="s">
        <v>1392</v>
      </c>
      <c r="H163" s="37" t="s">
        <v>1224</v>
      </c>
      <c r="I163" s="37" t="s">
        <v>1140</v>
      </c>
      <c r="J163" s="37" t="s">
        <v>1393</v>
      </c>
      <c r="K163" s="37" t="s">
        <v>1391</v>
      </c>
      <c r="L163" s="37" t="s">
        <v>106</v>
      </c>
      <c r="M163" s="37" t="s">
        <v>1337</v>
      </c>
      <c r="N163" s="37" t="s">
        <v>1241</v>
      </c>
      <c r="O163" s="37" t="s">
        <v>1124</v>
      </c>
      <c r="P163" s="37" t="s">
        <v>1125</v>
      </c>
      <c r="Q163" s="37" t="s">
        <v>1038</v>
      </c>
      <c r="R163" s="37" t="s">
        <v>437</v>
      </c>
      <c r="S163" s="66" t="s">
        <v>1126</v>
      </c>
      <c r="T163" s="37" t="s">
        <v>1227</v>
      </c>
      <c r="U163" s="27" t="s">
        <v>556</v>
      </c>
      <c r="V163" s="25" t="s">
        <v>78</v>
      </c>
      <c r="W163" s="27">
        <v>2021.1</v>
      </c>
      <c r="X163" s="27">
        <v>2021.12</v>
      </c>
      <c r="Y163" s="68">
        <v>1158</v>
      </c>
      <c r="Z163" s="49"/>
      <c r="AA163" s="49"/>
      <c r="AB163" s="50"/>
      <c r="AC163" s="49">
        <v>1158</v>
      </c>
      <c r="AD163" s="37" t="s">
        <v>1394</v>
      </c>
      <c r="AE163" s="37" t="s">
        <v>1394</v>
      </c>
      <c r="AF163" s="25" t="s">
        <v>78</v>
      </c>
      <c r="AG163" s="25" t="s">
        <v>78</v>
      </c>
      <c r="AH163" s="25" t="s">
        <v>78</v>
      </c>
      <c r="AI163" s="27" t="s">
        <v>79</v>
      </c>
      <c r="AJ163" s="37" t="s">
        <v>78</v>
      </c>
      <c r="AK163" s="27" t="s">
        <v>78</v>
      </c>
      <c r="AL163" s="37"/>
      <c r="AM163" s="27" t="s">
        <v>78</v>
      </c>
      <c r="AN163" s="56"/>
      <c r="AO163" s="37" t="s">
        <v>1229</v>
      </c>
      <c r="AP163" s="37">
        <v>59228035</v>
      </c>
      <c r="AQ163" s="26"/>
      <c r="AR163" s="26" t="s">
        <v>81</v>
      </c>
    </row>
    <row r="164" s="4" customFormat="1" ht="72" spans="1:44">
      <c r="A164" s="25">
        <v>157</v>
      </c>
      <c r="B164" s="51" t="s">
        <v>1395</v>
      </c>
      <c r="C164" s="25" t="s">
        <v>136</v>
      </c>
      <c r="D164" s="25" t="s">
        <v>1118</v>
      </c>
      <c r="E164" s="37" t="s">
        <v>1349</v>
      </c>
      <c r="F164" s="37" t="s">
        <v>102</v>
      </c>
      <c r="G164" s="37" t="s">
        <v>1396</v>
      </c>
      <c r="H164" s="37" t="s">
        <v>1224</v>
      </c>
      <c r="I164" s="37" t="s">
        <v>1140</v>
      </c>
      <c r="J164" s="37" t="s">
        <v>1350</v>
      </c>
      <c r="K164" s="37" t="s">
        <v>1349</v>
      </c>
      <c r="L164" s="37" t="s">
        <v>106</v>
      </c>
      <c r="M164" s="37" t="s">
        <v>1337</v>
      </c>
      <c r="N164" s="37" t="s">
        <v>1241</v>
      </c>
      <c r="O164" s="37" t="s">
        <v>1124</v>
      </c>
      <c r="P164" s="37" t="s">
        <v>1125</v>
      </c>
      <c r="Q164" s="37" t="s">
        <v>1038</v>
      </c>
      <c r="R164" s="37" t="s">
        <v>437</v>
      </c>
      <c r="S164" s="66" t="s">
        <v>1126</v>
      </c>
      <c r="T164" s="37" t="s">
        <v>1227</v>
      </c>
      <c r="U164" s="27" t="s">
        <v>556</v>
      </c>
      <c r="V164" s="25" t="s">
        <v>78</v>
      </c>
      <c r="W164" s="27">
        <v>2021.1</v>
      </c>
      <c r="X164" s="27">
        <v>2021.12</v>
      </c>
      <c r="Y164" s="68">
        <v>672</v>
      </c>
      <c r="Z164" s="49"/>
      <c r="AA164" s="49"/>
      <c r="AB164" s="50"/>
      <c r="AC164" s="49">
        <v>672</v>
      </c>
      <c r="AD164" s="37" t="s">
        <v>1397</v>
      </c>
      <c r="AE164" s="37" t="s">
        <v>1397</v>
      </c>
      <c r="AF164" s="25" t="s">
        <v>78</v>
      </c>
      <c r="AG164" s="25" t="s">
        <v>78</v>
      </c>
      <c r="AH164" s="25" t="s">
        <v>78</v>
      </c>
      <c r="AI164" s="27" t="s">
        <v>79</v>
      </c>
      <c r="AJ164" s="37" t="s">
        <v>78</v>
      </c>
      <c r="AK164" s="27" t="s">
        <v>78</v>
      </c>
      <c r="AL164" s="37"/>
      <c r="AM164" s="27" t="s">
        <v>78</v>
      </c>
      <c r="AN164" s="56"/>
      <c r="AO164" s="37" t="s">
        <v>1229</v>
      </c>
      <c r="AP164" s="37">
        <v>59228035</v>
      </c>
      <c r="AQ164" s="26"/>
      <c r="AR164" s="26" t="s">
        <v>81</v>
      </c>
    </row>
    <row r="165" s="4" customFormat="1" ht="72" spans="1:44">
      <c r="A165" s="25">
        <v>158</v>
      </c>
      <c r="B165" s="51" t="s">
        <v>1398</v>
      </c>
      <c r="C165" s="25" t="s">
        <v>136</v>
      </c>
      <c r="D165" s="25" t="s">
        <v>137</v>
      </c>
      <c r="E165" s="61" t="s">
        <v>1399</v>
      </c>
      <c r="F165" s="37" t="s">
        <v>102</v>
      </c>
      <c r="G165" s="37" t="s">
        <v>1400</v>
      </c>
      <c r="H165" s="37" t="s">
        <v>1401</v>
      </c>
      <c r="I165" s="37" t="s">
        <v>1140</v>
      </c>
      <c r="J165" s="37" t="s">
        <v>1402</v>
      </c>
      <c r="K165" s="37" t="s">
        <v>1403</v>
      </c>
      <c r="L165" s="37" t="s">
        <v>106</v>
      </c>
      <c r="M165" s="37" t="s">
        <v>71</v>
      </c>
      <c r="N165" s="37" t="s">
        <v>107</v>
      </c>
      <c r="O165" s="37" t="s">
        <v>1124</v>
      </c>
      <c r="P165" s="37" t="s">
        <v>1125</v>
      </c>
      <c r="Q165" s="37" t="s">
        <v>1143</v>
      </c>
      <c r="R165" s="37" t="s">
        <v>437</v>
      </c>
      <c r="S165" s="66" t="s">
        <v>1126</v>
      </c>
      <c r="T165" s="37" t="s">
        <v>1227</v>
      </c>
      <c r="U165" s="27" t="s">
        <v>556</v>
      </c>
      <c r="V165" s="25" t="s">
        <v>78</v>
      </c>
      <c r="W165" s="27">
        <v>2021.1</v>
      </c>
      <c r="X165" s="27">
        <v>2021.12</v>
      </c>
      <c r="Y165" s="68">
        <v>539</v>
      </c>
      <c r="Z165" s="49">
        <v>135.094749</v>
      </c>
      <c r="AA165" s="49"/>
      <c r="AB165" s="50"/>
      <c r="AC165" s="49">
        <v>403.905251</v>
      </c>
      <c r="AD165" s="37" t="s">
        <v>1144</v>
      </c>
      <c r="AE165" s="37" t="s">
        <v>1144</v>
      </c>
      <c r="AF165" s="25" t="s">
        <v>78</v>
      </c>
      <c r="AG165" s="25" t="s">
        <v>78</v>
      </c>
      <c r="AH165" s="25" t="s">
        <v>78</v>
      </c>
      <c r="AI165" s="27" t="s">
        <v>79</v>
      </c>
      <c r="AJ165" s="37" t="s">
        <v>78</v>
      </c>
      <c r="AK165" s="27" t="s">
        <v>78</v>
      </c>
      <c r="AL165" s="37"/>
      <c r="AM165" s="27" t="s">
        <v>78</v>
      </c>
      <c r="AN165" s="56"/>
      <c r="AO165" s="37" t="s">
        <v>1229</v>
      </c>
      <c r="AP165" s="37">
        <v>59228035</v>
      </c>
      <c r="AQ165" s="26"/>
      <c r="AR165" s="26" t="s">
        <v>81</v>
      </c>
    </row>
    <row r="166" s="4" customFormat="1" ht="48" spans="1:44">
      <c r="A166" s="25">
        <v>159</v>
      </c>
      <c r="B166" s="51" t="s">
        <v>1404</v>
      </c>
      <c r="C166" s="25" t="s">
        <v>136</v>
      </c>
      <c r="D166" s="25" t="s">
        <v>137</v>
      </c>
      <c r="E166" s="37" t="s">
        <v>1405</v>
      </c>
      <c r="F166" s="37" t="s">
        <v>102</v>
      </c>
      <c r="G166" s="37" t="s">
        <v>1406</v>
      </c>
      <c r="H166" s="37" t="s">
        <v>1401</v>
      </c>
      <c r="I166" s="37" t="s">
        <v>1140</v>
      </c>
      <c r="J166" s="37" t="s">
        <v>1405</v>
      </c>
      <c r="K166" s="37" t="s">
        <v>1405</v>
      </c>
      <c r="L166" s="37" t="s">
        <v>106</v>
      </c>
      <c r="M166" s="37" t="s">
        <v>71</v>
      </c>
      <c r="N166" s="37" t="s">
        <v>1187</v>
      </c>
      <c r="O166" s="37" t="s">
        <v>1124</v>
      </c>
      <c r="P166" s="37" t="s">
        <v>1125</v>
      </c>
      <c r="Q166" s="37" t="s">
        <v>1143</v>
      </c>
      <c r="R166" s="37" t="s">
        <v>437</v>
      </c>
      <c r="S166" s="66" t="s">
        <v>1126</v>
      </c>
      <c r="T166" s="37" t="s">
        <v>1227</v>
      </c>
      <c r="U166" s="27" t="s">
        <v>556</v>
      </c>
      <c r="V166" s="27" t="s">
        <v>79</v>
      </c>
      <c r="W166" s="27">
        <v>2021.1</v>
      </c>
      <c r="X166" s="27">
        <v>2021.12</v>
      </c>
      <c r="Y166" s="51">
        <v>245</v>
      </c>
      <c r="Z166" s="26">
        <v>100</v>
      </c>
      <c r="AA166" s="26"/>
      <c r="AB166" s="50"/>
      <c r="AC166" s="26">
        <v>145</v>
      </c>
      <c r="AD166" s="37" t="s">
        <v>1144</v>
      </c>
      <c r="AE166" s="37" t="s">
        <v>1144</v>
      </c>
      <c r="AF166" s="25" t="s">
        <v>78</v>
      </c>
      <c r="AG166" s="25" t="str">
        <f>VLOOKUP(B166,[1]Sheet1!$B:$K,10,0)</f>
        <v>否</v>
      </c>
      <c r="AH166" s="25" t="s">
        <v>78</v>
      </c>
      <c r="AI166" s="27" t="s">
        <v>79</v>
      </c>
      <c r="AJ166" s="27" t="str">
        <f>VLOOKUP(B166,[1]Sheet1!$B:$H,7,0)</f>
        <v>是</v>
      </c>
      <c r="AK166" s="27" t="str">
        <f>VLOOKUP(B166,[1]Sheet1!$B:$I,8,0)</f>
        <v>否</v>
      </c>
      <c r="AL166" s="37"/>
      <c r="AM166" s="27" t="str">
        <f>VLOOKUP(B166,[1]Sheet1!$B:$J,9,0)</f>
        <v>否</v>
      </c>
      <c r="AN166" s="56"/>
      <c r="AO166" s="37" t="s">
        <v>1229</v>
      </c>
      <c r="AP166" s="37">
        <v>59228035</v>
      </c>
      <c r="AQ166" s="71" t="s">
        <v>1243</v>
      </c>
      <c r="AR166" s="26"/>
    </row>
    <row r="167" s="4" customFormat="1" ht="60" spans="1:44">
      <c r="A167" s="25">
        <v>160</v>
      </c>
      <c r="B167" s="51" t="s">
        <v>1407</v>
      </c>
      <c r="C167" s="25" t="s">
        <v>136</v>
      </c>
      <c r="D167" s="25" t="s">
        <v>137</v>
      </c>
      <c r="E167" s="64" t="s">
        <v>1408</v>
      </c>
      <c r="F167" s="37" t="s">
        <v>102</v>
      </c>
      <c r="G167" s="37" t="s">
        <v>1409</v>
      </c>
      <c r="H167" s="37" t="s">
        <v>1401</v>
      </c>
      <c r="I167" s="37" t="s">
        <v>1140</v>
      </c>
      <c r="J167" s="64" t="s">
        <v>1408</v>
      </c>
      <c r="K167" s="37" t="s">
        <v>1410</v>
      </c>
      <c r="L167" s="37" t="s">
        <v>106</v>
      </c>
      <c r="M167" s="37" t="s">
        <v>71</v>
      </c>
      <c r="N167" s="37" t="s">
        <v>1187</v>
      </c>
      <c r="O167" s="37" t="s">
        <v>1124</v>
      </c>
      <c r="P167" s="37" t="s">
        <v>1125</v>
      </c>
      <c r="Q167" s="37" t="s">
        <v>1143</v>
      </c>
      <c r="R167" s="37" t="s">
        <v>437</v>
      </c>
      <c r="S167" s="66" t="s">
        <v>1126</v>
      </c>
      <c r="T167" s="37" t="s">
        <v>1227</v>
      </c>
      <c r="U167" s="27" t="s">
        <v>556</v>
      </c>
      <c r="V167" s="25" t="s">
        <v>78</v>
      </c>
      <c r="W167" s="27">
        <v>2021.1</v>
      </c>
      <c r="X167" s="27">
        <v>2021.12</v>
      </c>
      <c r="Y167" s="68">
        <v>150</v>
      </c>
      <c r="Z167" s="49"/>
      <c r="AA167" s="49"/>
      <c r="AB167" s="50"/>
      <c r="AC167" s="49">
        <v>150</v>
      </c>
      <c r="AD167" s="37" t="s">
        <v>1144</v>
      </c>
      <c r="AE167" s="37" t="s">
        <v>1144</v>
      </c>
      <c r="AF167" s="25" t="s">
        <v>78</v>
      </c>
      <c r="AG167" s="25" t="s">
        <v>78</v>
      </c>
      <c r="AH167" s="25" t="s">
        <v>78</v>
      </c>
      <c r="AI167" s="27" t="s">
        <v>79</v>
      </c>
      <c r="AJ167" s="37" t="s">
        <v>78</v>
      </c>
      <c r="AK167" s="27" t="s">
        <v>78</v>
      </c>
      <c r="AL167" s="37"/>
      <c r="AM167" s="27" t="s">
        <v>78</v>
      </c>
      <c r="AN167" s="56"/>
      <c r="AO167" s="37" t="s">
        <v>1229</v>
      </c>
      <c r="AP167" s="37">
        <v>59228035</v>
      </c>
      <c r="AQ167" s="26"/>
      <c r="AR167" s="26" t="s">
        <v>81</v>
      </c>
    </row>
    <row r="168" s="4" customFormat="1" ht="108" spans="1:44">
      <c r="A168" s="25">
        <v>161</v>
      </c>
      <c r="B168" s="51" t="s">
        <v>1411</v>
      </c>
      <c r="C168" s="25" t="s">
        <v>136</v>
      </c>
      <c r="D168" s="25" t="s">
        <v>137</v>
      </c>
      <c r="E168" s="37" t="s">
        <v>1412</v>
      </c>
      <c r="F168" s="37" t="s">
        <v>102</v>
      </c>
      <c r="G168" s="37" t="s">
        <v>1413</v>
      </c>
      <c r="H168" s="37" t="s">
        <v>1401</v>
      </c>
      <c r="I168" s="37" t="s">
        <v>1140</v>
      </c>
      <c r="J168" s="37" t="s">
        <v>1412</v>
      </c>
      <c r="K168" s="37" t="s">
        <v>1414</v>
      </c>
      <c r="L168" s="37" t="s">
        <v>106</v>
      </c>
      <c r="M168" s="37" t="s">
        <v>1337</v>
      </c>
      <c r="N168" s="37" t="s">
        <v>107</v>
      </c>
      <c r="O168" s="37" t="s">
        <v>1124</v>
      </c>
      <c r="P168" s="37" t="s">
        <v>1125</v>
      </c>
      <c r="Q168" s="37" t="s">
        <v>1143</v>
      </c>
      <c r="R168" s="37" t="s">
        <v>437</v>
      </c>
      <c r="S168" s="66" t="s">
        <v>1126</v>
      </c>
      <c r="T168" s="37" t="s">
        <v>1227</v>
      </c>
      <c r="U168" s="27" t="s">
        <v>556</v>
      </c>
      <c r="V168" s="27" t="s">
        <v>79</v>
      </c>
      <c r="W168" s="27">
        <v>2021.1</v>
      </c>
      <c r="X168" s="27">
        <v>2021.12</v>
      </c>
      <c r="Y168" s="51">
        <v>220</v>
      </c>
      <c r="Z168" s="26"/>
      <c r="AA168" s="26">
        <v>100</v>
      </c>
      <c r="AB168" s="50"/>
      <c r="AC168" s="26">
        <v>120</v>
      </c>
      <c r="AD168" s="37" t="s">
        <v>1144</v>
      </c>
      <c r="AE168" s="37" t="s">
        <v>1144</v>
      </c>
      <c r="AF168" s="25" t="s">
        <v>78</v>
      </c>
      <c r="AG168" s="25" t="str">
        <f>VLOOKUP(B168,[1]Sheet1!$B:$K,10,0)</f>
        <v>否</v>
      </c>
      <c r="AH168" s="25" t="s">
        <v>78</v>
      </c>
      <c r="AI168" s="27" t="s">
        <v>79</v>
      </c>
      <c r="AJ168" s="27" t="str">
        <f>VLOOKUP(B168,[1]Sheet1!$B:$H,7,0)</f>
        <v>是</v>
      </c>
      <c r="AK168" s="27" t="str">
        <f>VLOOKUP(B168,[1]Sheet1!$B:$I,8,0)</f>
        <v>否</v>
      </c>
      <c r="AL168" s="37"/>
      <c r="AM168" s="27" t="str">
        <f>VLOOKUP(B168,[1]Sheet1!$B:$J,9,0)</f>
        <v>否</v>
      </c>
      <c r="AN168" s="56"/>
      <c r="AO168" s="37" t="s">
        <v>1229</v>
      </c>
      <c r="AP168" s="37">
        <v>59228035</v>
      </c>
      <c r="AQ168" s="72" t="s">
        <v>1243</v>
      </c>
      <c r="AR168" s="26"/>
    </row>
    <row r="169" s="4" customFormat="1" ht="108" spans="1:44">
      <c r="A169" s="25">
        <v>162</v>
      </c>
      <c r="B169" s="29" t="s">
        <v>1415</v>
      </c>
      <c r="C169" s="25" t="s">
        <v>136</v>
      </c>
      <c r="D169" s="25" t="s">
        <v>137</v>
      </c>
      <c r="E169" s="27" t="s">
        <v>1416</v>
      </c>
      <c r="F169" s="27" t="s">
        <v>102</v>
      </c>
      <c r="G169" s="27" t="s">
        <v>1417</v>
      </c>
      <c r="H169" s="37" t="s">
        <v>1418</v>
      </c>
      <c r="I169" s="27" t="s">
        <v>1419</v>
      </c>
      <c r="J169" s="27" t="s">
        <v>1416</v>
      </c>
      <c r="K169" s="27" t="s">
        <v>1420</v>
      </c>
      <c r="L169" s="27" t="s">
        <v>106</v>
      </c>
      <c r="M169" s="27" t="s">
        <v>71</v>
      </c>
      <c r="N169" s="27" t="s">
        <v>1421</v>
      </c>
      <c r="O169" s="37" t="s">
        <v>1418</v>
      </c>
      <c r="P169" s="27" t="s">
        <v>1422</v>
      </c>
      <c r="Q169" s="37" t="s">
        <v>1423</v>
      </c>
      <c r="R169" s="27" t="s">
        <v>134</v>
      </c>
      <c r="S169" s="66" t="s">
        <v>1126</v>
      </c>
      <c r="T169" s="27" t="s">
        <v>414</v>
      </c>
      <c r="U169" s="27" t="s">
        <v>556</v>
      </c>
      <c r="V169" s="27" t="s">
        <v>79</v>
      </c>
      <c r="W169" s="27">
        <v>2021.07</v>
      </c>
      <c r="X169" s="27">
        <v>2021.09</v>
      </c>
      <c r="Y169" s="29">
        <v>125</v>
      </c>
      <c r="Z169" s="26">
        <v>125</v>
      </c>
      <c r="AA169" s="26"/>
      <c r="AB169" s="50"/>
      <c r="AC169" s="26"/>
      <c r="AD169" s="27">
        <v>371</v>
      </c>
      <c r="AE169" s="27">
        <v>371</v>
      </c>
      <c r="AF169" s="25" t="s">
        <v>78</v>
      </c>
      <c r="AG169" s="25" t="str">
        <f>VLOOKUP(B169,[1]Sheet1!$B:$K,10,0)</f>
        <v>否</v>
      </c>
      <c r="AH169" s="25" t="s">
        <v>78</v>
      </c>
      <c r="AI169" s="27" t="s">
        <v>79</v>
      </c>
      <c r="AJ169" s="27" t="str">
        <f>VLOOKUP(B169,[1]Sheet1!$B:$H,7,0)</f>
        <v>是</v>
      </c>
      <c r="AK169" s="27" t="str">
        <f>VLOOKUP(B169,[1]Sheet1!$B:$I,8,0)</f>
        <v>否</v>
      </c>
      <c r="AL169" s="27"/>
      <c r="AM169" s="27" t="str">
        <f>VLOOKUP(B169,[1]Sheet1!$B:$J,9,0)</f>
        <v>否</v>
      </c>
      <c r="AN169" s="56"/>
      <c r="AO169" s="27" t="s">
        <v>416</v>
      </c>
      <c r="AP169" s="27">
        <v>13983519928</v>
      </c>
      <c r="AQ169" s="26" t="s">
        <v>152</v>
      </c>
      <c r="AR169" s="26"/>
    </row>
    <row r="170" s="4" customFormat="1" ht="72" spans="1:44">
      <c r="A170" s="25">
        <v>163</v>
      </c>
      <c r="B170" s="51" t="s">
        <v>1424</v>
      </c>
      <c r="C170" s="25" t="s">
        <v>136</v>
      </c>
      <c r="D170" s="25" t="s">
        <v>1118</v>
      </c>
      <c r="E170" s="37" t="s">
        <v>1425</v>
      </c>
      <c r="F170" s="37" t="s">
        <v>102</v>
      </c>
      <c r="G170" s="37" t="s">
        <v>1426</v>
      </c>
      <c r="H170" s="37" t="s">
        <v>1224</v>
      </c>
      <c r="I170" s="37" t="s">
        <v>1140</v>
      </c>
      <c r="J170" s="37" t="s">
        <v>1427</v>
      </c>
      <c r="K170" s="37" t="s">
        <v>1425</v>
      </c>
      <c r="L170" s="37" t="s">
        <v>106</v>
      </c>
      <c r="M170" s="37" t="s">
        <v>71</v>
      </c>
      <c r="N170" s="27" t="s">
        <v>1428</v>
      </c>
      <c r="O170" s="37" t="s">
        <v>1124</v>
      </c>
      <c r="P170" s="37" t="s">
        <v>1125</v>
      </c>
      <c r="Q170" s="37" t="s">
        <v>1038</v>
      </c>
      <c r="R170" s="37" t="s">
        <v>437</v>
      </c>
      <c r="S170" s="66" t="s">
        <v>1126</v>
      </c>
      <c r="T170" s="37" t="s">
        <v>1227</v>
      </c>
      <c r="U170" s="27" t="s">
        <v>556</v>
      </c>
      <c r="V170" s="25" t="s">
        <v>78</v>
      </c>
      <c r="W170" s="27">
        <v>2021.1</v>
      </c>
      <c r="X170" s="27">
        <v>2021.12</v>
      </c>
      <c r="Y170" s="68">
        <v>892</v>
      </c>
      <c r="Z170" s="49"/>
      <c r="AA170" s="49"/>
      <c r="AB170" s="50"/>
      <c r="AC170" s="49">
        <v>892</v>
      </c>
      <c r="AD170" s="37" t="s">
        <v>1429</v>
      </c>
      <c r="AE170" s="37" t="s">
        <v>1429</v>
      </c>
      <c r="AF170" s="25" t="s">
        <v>78</v>
      </c>
      <c r="AG170" s="25" t="s">
        <v>78</v>
      </c>
      <c r="AH170" s="25" t="s">
        <v>78</v>
      </c>
      <c r="AI170" s="27" t="s">
        <v>79</v>
      </c>
      <c r="AJ170" s="37" t="s">
        <v>78</v>
      </c>
      <c r="AK170" s="27" t="s">
        <v>78</v>
      </c>
      <c r="AL170" s="37"/>
      <c r="AM170" s="27" t="s">
        <v>78</v>
      </c>
      <c r="AN170" s="56"/>
      <c r="AO170" s="37" t="s">
        <v>1229</v>
      </c>
      <c r="AP170" s="37">
        <v>59228035</v>
      </c>
      <c r="AQ170" s="26"/>
      <c r="AR170" s="26" t="s">
        <v>81</v>
      </c>
    </row>
    <row r="171" s="4" customFormat="1" ht="72" spans="1:44">
      <c r="A171" s="25">
        <v>164</v>
      </c>
      <c r="B171" s="51" t="s">
        <v>1424</v>
      </c>
      <c r="C171" s="25" t="s">
        <v>136</v>
      </c>
      <c r="D171" s="25" t="s">
        <v>1118</v>
      </c>
      <c r="E171" s="37" t="s">
        <v>1430</v>
      </c>
      <c r="F171" s="37" t="s">
        <v>102</v>
      </c>
      <c r="G171" s="37" t="s">
        <v>1426</v>
      </c>
      <c r="H171" s="37" t="s">
        <v>1224</v>
      </c>
      <c r="I171" s="37" t="s">
        <v>1140</v>
      </c>
      <c r="J171" s="37" t="s">
        <v>1431</v>
      </c>
      <c r="K171" s="37" t="s">
        <v>1430</v>
      </c>
      <c r="L171" s="37" t="s">
        <v>106</v>
      </c>
      <c r="M171" s="37" t="s">
        <v>71</v>
      </c>
      <c r="N171" s="27" t="s">
        <v>1432</v>
      </c>
      <c r="O171" s="37" t="s">
        <v>1124</v>
      </c>
      <c r="P171" s="37" t="s">
        <v>1125</v>
      </c>
      <c r="Q171" s="37" t="s">
        <v>1038</v>
      </c>
      <c r="R171" s="37" t="s">
        <v>437</v>
      </c>
      <c r="S171" s="66" t="s">
        <v>1126</v>
      </c>
      <c r="T171" s="37" t="s">
        <v>1227</v>
      </c>
      <c r="U171" s="27" t="s">
        <v>556</v>
      </c>
      <c r="V171" s="27" t="s">
        <v>79</v>
      </c>
      <c r="W171" s="27">
        <v>2021.1</v>
      </c>
      <c r="X171" s="27">
        <v>2021.12</v>
      </c>
      <c r="Y171" s="51">
        <v>831</v>
      </c>
      <c r="Z171" s="26">
        <f>380+192</f>
        <v>572</v>
      </c>
      <c r="AA171" s="26"/>
      <c r="AB171" s="50"/>
      <c r="AC171" s="26">
        <f>451-192</f>
        <v>259</v>
      </c>
      <c r="AD171" s="37" t="s">
        <v>1429</v>
      </c>
      <c r="AE171" s="37" t="s">
        <v>1429</v>
      </c>
      <c r="AF171" s="25" t="s">
        <v>78</v>
      </c>
      <c r="AG171" s="25" t="str">
        <f>VLOOKUP(B171,[1]Sheet1!$B:$K,10,0)</f>
        <v>否</v>
      </c>
      <c r="AH171" s="25" t="s">
        <v>78</v>
      </c>
      <c r="AI171" s="27" t="s">
        <v>79</v>
      </c>
      <c r="AJ171" s="27" t="str">
        <f>VLOOKUP(B171,[1]Sheet1!$B:$H,7,0)</f>
        <v>是</v>
      </c>
      <c r="AK171" s="27" t="str">
        <f>VLOOKUP(B171,[1]Sheet1!$B:$I,8,0)</f>
        <v>否</v>
      </c>
      <c r="AL171" s="37"/>
      <c r="AM171" s="27" t="str">
        <f>VLOOKUP(B171,[1]Sheet1!$B:$J,9,0)</f>
        <v>否</v>
      </c>
      <c r="AN171" s="56"/>
      <c r="AO171" s="37" t="s">
        <v>1229</v>
      </c>
      <c r="AP171" s="37">
        <v>59228035</v>
      </c>
      <c r="AQ171" s="71" t="s">
        <v>1243</v>
      </c>
      <c r="AR171" s="26"/>
    </row>
    <row r="172" s="4" customFormat="1" ht="72" spans="1:44">
      <c r="A172" s="25">
        <v>165</v>
      </c>
      <c r="B172" s="51" t="s">
        <v>1433</v>
      </c>
      <c r="C172" s="25" t="s">
        <v>136</v>
      </c>
      <c r="D172" s="25" t="s">
        <v>1118</v>
      </c>
      <c r="E172" s="37" t="s">
        <v>1434</v>
      </c>
      <c r="F172" s="37" t="s">
        <v>102</v>
      </c>
      <c r="G172" s="37" t="s">
        <v>1435</v>
      </c>
      <c r="H172" s="37" t="s">
        <v>1224</v>
      </c>
      <c r="I172" s="37" t="s">
        <v>1140</v>
      </c>
      <c r="J172" s="37" t="s">
        <v>1436</v>
      </c>
      <c r="K172" s="37" t="s">
        <v>1434</v>
      </c>
      <c r="L172" s="37" t="s">
        <v>106</v>
      </c>
      <c r="M172" s="37" t="s">
        <v>71</v>
      </c>
      <c r="N172" s="27" t="s">
        <v>1432</v>
      </c>
      <c r="O172" s="37" t="s">
        <v>1124</v>
      </c>
      <c r="P172" s="37" t="s">
        <v>1125</v>
      </c>
      <c r="Q172" s="37" t="s">
        <v>1038</v>
      </c>
      <c r="R172" s="37" t="s">
        <v>437</v>
      </c>
      <c r="S172" s="66" t="s">
        <v>1126</v>
      </c>
      <c r="T172" s="37" t="s">
        <v>1227</v>
      </c>
      <c r="U172" s="27" t="s">
        <v>556</v>
      </c>
      <c r="V172" s="27" t="s">
        <v>79</v>
      </c>
      <c r="W172" s="27">
        <v>2021.1</v>
      </c>
      <c r="X172" s="27">
        <v>2021.12</v>
      </c>
      <c r="Y172" s="51">
        <v>437</v>
      </c>
      <c r="Z172" s="26">
        <v>136.6345</v>
      </c>
      <c r="AA172" s="26">
        <v>98.3271680000005</v>
      </c>
      <c r="AB172" s="50"/>
      <c r="AC172" s="26">
        <v>202.038332</v>
      </c>
      <c r="AD172" s="37" t="s">
        <v>1437</v>
      </c>
      <c r="AE172" s="37" t="s">
        <v>1437</v>
      </c>
      <c r="AF172" s="25" t="s">
        <v>78</v>
      </c>
      <c r="AG172" s="25" t="str">
        <f>VLOOKUP(B172,[1]Sheet1!$B:$K,10,0)</f>
        <v>否</v>
      </c>
      <c r="AH172" s="25" t="s">
        <v>78</v>
      </c>
      <c r="AI172" s="27" t="s">
        <v>79</v>
      </c>
      <c r="AJ172" s="27" t="str">
        <f>VLOOKUP(B172,[1]Sheet1!$B:$H,7,0)</f>
        <v>是</v>
      </c>
      <c r="AK172" s="27" t="str">
        <f>VLOOKUP(B172,[1]Sheet1!$B:$I,8,0)</f>
        <v>否</v>
      </c>
      <c r="AL172" s="37"/>
      <c r="AM172" s="27" t="str">
        <f>VLOOKUP(B172,[1]Sheet1!$B:$J,9,0)</f>
        <v>否</v>
      </c>
      <c r="AN172" s="56"/>
      <c r="AO172" s="37" t="s">
        <v>1229</v>
      </c>
      <c r="AP172" s="37">
        <v>59228035</v>
      </c>
      <c r="AQ172" s="71" t="s">
        <v>1243</v>
      </c>
      <c r="AR172" s="26"/>
    </row>
    <row r="173" s="4" customFormat="1" ht="72" spans="1:44">
      <c r="A173" s="25">
        <v>166</v>
      </c>
      <c r="B173" s="51" t="s">
        <v>1438</v>
      </c>
      <c r="C173" s="25" t="s">
        <v>136</v>
      </c>
      <c r="D173" s="25" t="s">
        <v>1118</v>
      </c>
      <c r="E173" s="37" t="s">
        <v>1439</v>
      </c>
      <c r="F173" s="37" t="s">
        <v>102</v>
      </c>
      <c r="G173" s="37" t="s">
        <v>1440</v>
      </c>
      <c r="H173" s="37" t="s">
        <v>1224</v>
      </c>
      <c r="I173" s="37" t="s">
        <v>1140</v>
      </c>
      <c r="J173" s="37" t="s">
        <v>1441</v>
      </c>
      <c r="K173" s="37" t="s">
        <v>1439</v>
      </c>
      <c r="L173" s="37" t="s">
        <v>106</v>
      </c>
      <c r="M173" s="37" t="s">
        <v>71</v>
      </c>
      <c r="N173" s="27" t="s">
        <v>1442</v>
      </c>
      <c r="O173" s="37" t="s">
        <v>1124</v>
      </c>
      <c r="P173" s="37" t="s">
        <v>1125</v>
      </c>
      <c r="Q173" s="37" t="s">
        <v>1038</v>
      </c>
      <c r="R173" s="37" t="s">
        <v>437</v>
      </c>
      <c r="S173" s="66" t="s">
        <v>1126</v>
      </c>
      <c r="T173" s="37" t="s">
        <v>1227</v>
      </c>
      <c r="U173" s="27" t="s">
        <v>556</v>
      </c>
      <c r="V173" s="27" t="s">
        <v>79</v>
      </c>
      <c r="W173" s="27">
        <v>2021.1</v>
      </c>
      <c r="X173" s="27">
        <v>2021.12</v>
      </c>
      <c r="Y173" s="51">
        <v>462</v>
      </c>
      <c r="Z173" s="26">
        <v>462</v>
      </c>
      <c r="AA173" s="26"/>
      <c r="AB173" s="50"/>
      <c r="AC173" s="26"/>
      <c r="AD173" s="37" t="s">
        <v>1443</v>
      </c>
      <c r="AE173" s="37" t="s">
        <v>1443</v>
      </c>
      <c r="AF173" s="25" t="s">
        <v>78</v>
      </c>
      <c r="AG173" s="25" t="str">
        <f>VLOOKUP(B173,[1]Sheet1!$B:$K,10,0)</f>
        <v>否</v>
      </c>
      <c r="AH173" s="25" t="s">
        <v>78</v>
      </c>
      <c r="AI173" s="27" t="s">
        <v>79</v>
      </c>
      <c r="AJ173" s="27" t="str">
        <f>VLOOKUP(B173,[1]Sheet1!$B:$H,7,0)</f>
        <v>是</v>
      </c>
      <c r="AK173" s="27" t="str">
        <f>VLOOKUP(B173,[1]Sheet1!$B:$I,8,0)</f>
        <v>否</v>
      </c>
      <c r="AL173" s="37"/>
      <c r="AM173" s="27" t="str">
        <f>VLOOKUP(B173,[1]Sheet1!$B:$J,9,0)</f>
        <v>否</v>
      </c>
      <c r="AN173" s="56"/>
      <c r="AO173" s="37" t="s">
        <v>1229</v>
      </c>
      <c r="AP173" s="37">
        <v>59228035</v>
      </c>
      <c r="AQ173" s="25" t="s">
        <v>1444</v>
      </c>
      <c r="AR173" s="26"/>
    </row>
    <row r="174" s="4" customFormat="1" ht="72" spans="1:44">
      <c r="A174" s="25">
        <v>167</v>
      </c>
      <c r="B174" s="51" t="s">
        <v>1445</v>
      </c>
      <c r="C174" s="25" t="s">
        <v>136</v>
      </c>
      <c r="D174" s="25" t="s">
        <v>1118</v>
      </c>
      <c r="E174" s="37" t="s">
        <v>1446</v>
      </c>
      <c r="F174" s="37" t="s">
        <v>102</v>
      </c>
      <c r="G174" s="37" t="s">
        <v>1447</v>
      </c>
      <c r="H174" s="37" t="s">
        <v>1224</v>
      </c>
      <c r="I174" s="37" t="s">
        <v>1140</v>
      </c>
      <c r="J174" s="37" t="s">
        <v>1448</v>
      </c>
      <c r="K174" s="37" t="s">
        <v>1446</v>
      </c>
      <c r="L174" s="37" t="s">
        <v>106</v>
      </c>
      <c r="M174" s="37" t="s">
        <v>71</v>
      </c>
      <c r="N174" s="27" t="s">
        <v>1442</v>
      </c>
      <c r="O174" s="37" t="s">
        <v>1124</v>
      </c>
      <c r="P174" s="37" t="s">
        <v>1125</v>
      </c>
      <c r="Q174" s="37" t="s">
        <v>1038</v>
      </c>
      <c r="R174" s="37" t="s">
        <v>437</v>
      </c>
      <c r="S174" s="66" t="s">
        <v>1126</v>
      </c>
      <c r="T174" s="37" t="s">
        <v>1227</v>
      </c>
      <c r="U174" s="27" t="s">
        <v>556</v>
      </c>
      <c r="V174" s="27" t="s">
        <v>79</v>
      </c>
      <c r="W174" s="27">
        <v>2021.1</v>
      </c>
      <c r="X174" s="27">
        <v>2021.12</v>
      </c>
      <c r="Y174" s="51">
        <v>676</v>
      </c>
      <c r="Z174" s="26">
        <v>676</v>
      </c>
      <c r="AA174" s="26"/>
      <c r="AB174" s="50"/>
      <c r="AC174" s="26"/>
      <c r="AD174" s="37" t="s">
        <v>1449</v>
      </c>
      <c r="AE174" s="37" t="s">
        <v>1449</v>
      </c>
      <c r="AF174" s="25" t="s">
        <v>78</v>
      </c>
      <c r="AG174" s="25" t="str">
        <f>VLOOKUP(B174,[1]Sheet1!$B:$K,10,0)</f>
        <v>否</v>
      </c>
      <c r="AH174" s="25" t="s">
        <v>78</v>
      </c>
      <c r="AI174" s="27" t="s">
        <v>79</v>
      </c>
      <c r="AJ174" s="27" t="str">
        <f>VLOOKUP(B174,[1]Sheet1!$B:$H,7,0)</f>
        <v>是</v>
      </c>
      <c r="AK174" s="27" t="str">
        <f>VLOOKUP(B174,[1]Sheet1!$B:$I,8,0)</f>
        <v>否</v>
      </c>
      <c r="AL174" s="37"/>
      <c r="AM174" s="27" t="str">
        <f>VLOOKUP(B174,[1]Sheet1!$B:$J,9,0)</f>
        <v>否</v>
      </c>
      <c r="AN174" s="56"/>
      <c r="AO174" s="37" t="s">
        <v>1229</v>
      </c>
      <c r="AP174" s="37">
        <v>59228035</v>
      </c>
      <c r="AQ174" s="25" t="s">
        <v>1444</v>
      </c>
      <c r="AR174" s="26"/>
    </row>
    <row r="175" s="4" customFormat="1" ht="72" spans="1:44">
      <c r="A175" s="25">
        <v>168</v>
      </c>
      <c r="B175" s="51" t="s">
        <v>1450</v>
      </c>
      <c r="C175" s="25" t="s">
        <v>136</v>
      </c>
      <c r="D175" s="25" t="s">
        <v>1118</v>
      </c>
      <c r="E175" s="37" t="s">
        <v>1451</v>
      </c>
      <c r="F175" s="37" t="s">
        <v>102</v>
      </c>
      <c r="G175" s="37" t="s">
        <v>1452</v>
      </c>
      <c r="H175" s="37" t="s">
        <v>1224</v>
      </c>
      <c r="I175" s="37" t="s">
        <v>1140</v>
      </c>
      <c r="J175" s="37" t="s">
        <v>1453</v>
      </c>
      <c r="K175" s="37" t="s">
        <v>1451</v>
      </c>
      <c r="L175" s="37" t="s">
        <v>106</v>
      </c>
      <c r="M175" s="37" t="s">
        <v>71</v>
      </c>
      <c r="N175" s="27" t="s">
        <v>1454</v>
      </c>
      <c r="O175" s="37" t="s">
        <v>1124</v>
      </c>
      <c r="P175" s="37" t="s">
        <v>1125</v>
      </c>
      <c r="Q175" s="37" t="s">
        <v>1038</v>
      </c>
      <c r="R175" s="37" t="s">
        <v>437</v>
      </c>
      <c r="S175" s="66" t="s">
        <v>1126</v>
      </c>
      <c r="T175" s="37" t="s">
        <v>1227</v>
      </c>
      <c r="U175" s="27" t="s">
        <v>556</v>
      </c>
      <c r="V175" s="27" t="s">
        <v>79</v>
      </c>
      <c r="W175" s="27">
        <v>2021.1</v>
      </c>
      <c r="X175" s="27">
        <v>2021.12</v>
      </c>
      <c r="Y175" s="51">
        <v>441</v>
      </c>
      <c r="Z175" s="26">
        <v>441</v>
      </c>
      <c r="AA175" s="26"/>
      <c r="AB175" s="50"/>
      <c r="AC175" s="26"/>
      <c r="AD175" s="37" t="s">
        <v>1455</v>
      </c>
      <c r="AE175" s="37" t="s">
        <v>1455</v>
      </c>
      <c r="AF175" s="25" t="s">
        <v>78</v>
      </c>
      <c r="AG175" s="25" t="str">
        <f>VLOOKUP(B175,[1]Sheet1!$B:$K,10,0)</f>
        <v>否</v>
      </c>
      <c r="AH175" s="25" t="s">
        <v>78</v>
      </c>
      <c r="AI175" s="27" t="s">
        <v>79</v>
      </c>
      <c r="AJ175" s="27" t="str">
        <f>VLOOKUP(B175,[1]Sheet1!$B:$H,7,0)</f>
        <v>是</v>
      </c>
      <c r="AK175" s="27" t="str">
        <f>VLOOKUP(B175,[1]Sheet1!$B:$I,8,0)</f>
        <v>否</v>
      </c>
      <c r="AL175" s="37"/>
      <c r="AM175" s="27" t="str">
        <f>VLOOKUP(B175,[1]Sheet1!$B:$J,9,0)</f>
        <v>否</v>
      </c>
      <c r="AN175" s="56"/>
      <c r="AO175" s="37" t="s">
        <v>1229</v>
      </c>
      <c r="AP175" s="37">
        <v>59228035</v>
      </c>
      <c r="AQ175" s="25" t="s">
        <v>1444</v>
      </c>
      <c r="AR175" s="26"/>
    </row>
    <row r="176" s="4" customFormat="1" ht="72" spans="1:44">
      <c r="A176" s="25">
        <v>169</v>
      </c>
      <c r="B176" s="51" t="s">
        <v>1456</v>
      </c>
      <c r="C176" s="25" t="s">
        <v>136</v>
      </c>
      <c r="D176" s="25" t="s">
        <v>1118</v>
      </c>
      <c r="E176" s="37" t="s">
        <v>1457</v>
      </c>
      <c r="F176" s="37" t="s">
        <v>102</v>
      </c>
      <c r="G176" s="37" t="s">
        <v>1458</v>
      </c>
      <c r="H176" s="37" t="s">
        <v>1224</v>
      </c>
      <c r="I176" s="37" t="s">
        <v>1140</v>
      </c>
      <c r="J176" s="37" t="s">
        <v>1459</v>
      </c>
      <c r="K176" s="37" t="s">
        <v>1457</v>
      </c>
      <c r="L176" s="37" t="s">
        <v>106</v>
      </c>
      <c r="M176" s="37" t="s">
        <v>71</v>
      </c>
      <c r="N176" s="27" t="s">
        <v>1442</v>
      </c>
      <c r="O176" s="37" t="s">
        <v>1124</v>
      </c>
      <c r="P176" s="37" t="s">
        <v>1125</v>
      </c>
      <c r="Q176" s="37" t="s">
        <v>1038</v>
      </c>
      <c r="R176" s="37" t="s">
        <v>437</v>
      </c>
      <c r="S176" s="66" t="s">
        <v>1126</v>
      </c>
      <c r="T176" s="37" t="s">
        <v>1227</v>
      </c>
      <c r="U176" s="27" t="s">
        <v>556</v>
      </c>
      <c r="V176" s="27" t="s">
        <v>79</v>
      </c>
      <c r="W176" s="27">
        <v>2021.1</v>
      </c>
      <c r="X176" s="27">
        <v>2021.12</v>
      </c>
      <c r="Y176" s="51">
        <v>421</v>
      </c>
      <c r="Z176" s="26">
        <f>421-192</f>
        <v>229</v>
      </c>
      <c r="AA176" s="26"/>
      <c r="AB176" s="50"/>
      <c r="AC176" s="26"/>
      <c r="AD176" s="37" t="s">
        <v>1460</v>
      </c>
      <c r="AE176" s="37" t="s">
        <v>1460</v>
      </c>
      <c r="AF176" s="25" t="s">
        <v>78</v>
      </c>
      <c r="AG176" s="25" t="str">
        <f>VLOOKUP(B176,[1]Sheet1!$B:$K,10,0)</f>
        <v>否</v>
      </c>
      <c r="AH176" s="25" t="s">
        <v>78</v>
      </c>
      <c r="AI176" s="27" t="s">
        <v>79</v>
      </c>
      <c r="AJ176" s="27" t="str">
        <f>VLOOKUP(B176,[1]Sheet1!$B:$H,7,0)</f>
        <v>是</v>
      </c>
      <c r="AK176" s="27" t="str">
        <f>VLOOKUP(B176,[1]Sheet1!$B:$I,8,0)</f>
        <v>否</v>
      </c>
      <c r="AL176" s="37"/>
      <c r="AM176" s="27" t="str">
        <f>VLOOKUP(B176,[1]Sheet1!$B:$J,9,0)</f>
        <v>否</v>
      </c>
      <c r="AN176" s="56"/>
      <c r="AO176" s="37" t="s">
        <v>1229</v>
      </c>
      <c r="AP176" s="37">
        <v>59228035</v>
      </c>
      <c r="AQ176" s="25" t="s">
        <v>1444</v>
      </c>
      <c r="AR176" s="26"/>
    </row>
    <row r="177" s="4" customFormat="1" ht="72" spans="1:44">
      <c r="A177" s="25">
        <v>170</v>
      </c>
      <c r="B177" s="51" t="s">
        <v>1461</v>
      </c>
      <c r="C177" s="25" t="s">
        <v>136</v>
      </c>
      <c r="D177" s="25" t="s">
        <v>1118</v>
      </c>
      <c r="E177" s="37" t="s">
        <v>1462</v>
      </c>
      <c r="F177" s="37" t="s">
        <v>102</v>
      </c>
      <c r="G177" s="37" t="s">
        <v>1463</v>
      </c>
      <c r="H177" s="37" t="s">
        <v>1224</v>
      </c>
      <c r="I177" s="37" t="s">
        <v>1140</v>
      </c>
      <c r="J177" s="37" t="s">
        <v>1464</v>
      </c>
      <c r="K177" s="37" t="s">
        <v>1462</v>
      </c>
      <c r="L177" s="37" t="s">
        <v>106</v>
      </c>
      <c r="M177" s="37" t="s">
        <v>1337</v>
      </c>
      <c r="N177" s="27" t="s">
        <v>1442</v>
      </c>
      <c r="O177" s="37" t="s">
        <v>1124</v>
      </c>
      <c r="P177" s="37" t="s">
        <v>1125</v>
      </c>
      <c r="Q177" s="37" t="s">
        <v>1038</v>
      </c>
      <c r="R177" s="37" t="s">
        <v>437</v>
      </c>
      <c r="S177" s="66" t="s">
        <v>1126</v>
      </c>
      <c r="T177" s="37" t="s">
        <v>1227</v>
      </c>
      <c r="U177" s="27" t="s">
        <v>556</v>
      </c>
      <c r="V177" s="27" t="s">
        <v>79</v>
      </c>
      <c r="W177" s="27">
        <v>2021.1</v>
      </c>
      <c r="X177" s="27">
        <v>2021.12</v>
      </c>
      <c r="Y177" s="51">
        <v>798</v>
      </c>
      <c r="Z177" s="26">
        <v>200</v>
      </c>
      <c r="AA177" s="26"/>
      <c r="AB177" s="50"/>
      <c r="AC177" s="26">
        <v>598</v>
      </c>
      <c r="AD177" s="37" t="s">
        <v>1465</v>
      </c>
      <c r="AE177" s="37" t="s">
        <v>1465</v>
      </c>
      <c r="AF177" s="25" t="s">
        <v>78</v>
      </c>
      <c r="AG177" s="25" t="str">
        <f>VLOOKUP(B177,[1]Sheet1!$B:$K,10,0)</f>
        <v>否</v>
      </c>
      <c r="AH177" s="25" t="s">
        <v>78</v>
      </c>
      <c r="AI177" s="27" t="s">
        <v>79</v>
      </c>
      <c r="AJ177" s="27" t="str">
        <f>VLOOKUP(B177,[1]Sheet1!$B:$H,7,0)</f>
        <v>是</v>
      </c>
      <c r="AK177" s="27" t="str">
        <f>VLOOKUP(B177,[1]Sheet1!$B:$I,8,0)</f>
        <v>否</v>
      </c>
      <c r="AL177" s="37"/>
      <c r="AM177" s="27" t="str">
        <f>VLOOKUP(B177,[1]Sheet1!$B:$J,9,0)</f>
        <v>否</v>
      </c>
      <c r="AN177" s="56"/>
      <c r="AO177" s="37" t="s">
        <v>1229</v>
      </c>
      <c r="AP177" s="37">
        <v>59228035</v>
      </c>
      <c r="AQ177" s="71" t="s">
        <v>1243</v>
      </c>
      <c r="AR177" s="26"/>
    </row>
    <row r="178" s="4" customFormat="1" ht="48" spans="1:44">
      <c r="A178" s="25">
        <v>171</v>
      </c>
      <c r="B178" s="26" t="s">
        <v>1466</v>
      </c>
      <c r="C178" s="25" t="s">
        <v>991</v>
      </c>
      <c r="D178" s="25" t="s">
        <v>1467</v>
      </c>
      <c r="E178" s="25" t="s">
        <v>1468</v>
      </c>
      <c r="F178" s="27" t="s">
        <v>65</v>
      </c>
      <c r="G178" s="25" t="s">
        <v>1469</v>
      </c>
      <c r="H178" s="25" t="s">
        <v>1470</v>
      </c>
      <c r="I178" s="27" t="s">
        <v>1471</v>
      </c>
      <c r="J178" s="25" t="s">
        <v>1472</v>
      </c>
      <c r="K178" s="25" t="s">
        <v>1470</v>
      </c>
      <c r="L178" s="27" t="s">
        <v>106</v>
      </c>
      <c r="M178" s="27" t="s">
        <v>71</v>
      </c>
      <c r="N178" s="27" t="s">
        <v>107</v>
      </c>
      <c r="O178" s="27" t="s">
        <v>1473</v>
      </c>
      <c r="P178" s="25" t="s">
        <v>1470</v>
      </c>
      <c r="Q178" s="25" t="s">
        <v>915</v>
      </c>
      <c r="R178" s="27" t="s">
        <v>134</v>
      </c>
      <c r="S178" s="27" t="s">
        <v>1474</v>
      </c>
      <c r="T178" s="27" t="s">
        <v>1474</v>
      </c>
      <c r="U178" s="27">
        <v>2021</v>
      </c>
      <c r="V178" s="25" t="s">
        <v>78</v>
      </c>
      <c r="W178" s="25">
        <v>2021.3</v>
      </c>
      <c r="X178" s="25">
        <v>2021.12</v>
      </c>
      <c r="Y178" s="49">
        <v>70</v>
      </c>
      <c r="Z178" s="49"/>
      <c r="AA178" s="49"/>
      <c r="AB178" s="50"/>
      <c r="AC178" s="49">
        <v>70</v>
      </c>
      <c r="AD178" s="25" t="s">
        <v>1470</v>
      </c>
      <c r="AE178" s="25" t="s">
        <v>1470</v>
      </c>
      <c r="AF178" s="25" t="s">
        <v>78</v>
      </c>
      <c r="AG178" s="25" t="s">
        <v>78</v>
      </c>
      <c r="AH178" s="25" t="s">
        <v>78</v>
      </c>
      <c r="AI178" s="27" t="s">
        <v>79</v>
      </c>
      <c r="AJ178" s="25" t="s">
        <v>79</v>
      </c>
      <c r="AK178" s="27" t="s">
        <v>78</v>
      </c>
      <c r="AL178" s="25"/>
      <c r="AM178" s="27" t="s">
        <v>78</v>
      </c>
      <c r="AN178" s="25"/>
      <c r="AO178" s="25" t="s">
        <v>1475</v>
      </c>
      <c r="AP178" s="25">
        <v>13436035698</v>
      </c>
      <c r="AQ178" s="26"/>
      <c r="AR178" s="26" t="s">
        <v>81</v>
      </c>
    </row>
    <row r="179" s="4" customFormat="1" ht="72" spans="1:44">
      <c r="A179" s="25">
        <v>172</v>
      </c>
      <c r="B179" s="26" t="s">
        <v>1476</v>
      </c>
      <c r="C179" s="25" t="s">
        <v>136</v>
      </c>
      <c r="D179" s="25" t="s">
        <v>137</v>
      </c>
      <c r="E179" s="25" t="s">
        <v>1477</v>
      </c>
      <c r="F179" s="27" t="s">
        <v>65</v>
      </c>
      <c r="G179" s="25" t="s">
        <v>1478</v>
      </c>
      <c r="H179" s="25" t="s">
        <v>1479</v>
      </c>
      <c r="I179" s="27" t="s">
        <v>1480</v>
      </c>
      <c r="J179" s="25" t="s">
        <v>1481</v>
      </c>
      <c r="K179" s="27" t="s">
        <v>1482</v>
      </c>
      <c r="L179" s="27" t="s">
        <v>106</v>
      </c>
      <c r="M179" s="27" t="s">
        <v>71</v>
      </c>
      <c r="N179" s="27" t="s">
        <v>107</v>
      </c>
      <c r="O179" s="27" t="s">
        <v>1483</v>
      </c>
      <c r="P179" s="25" t="s">
        <v>1479</v>
      </c>
      <c r="Q179" s="27" t="s">
        <v>1484</v>
      </c>
      <c r="R179" s="27" t="s">
        <v>134</v>
      </c>
      <c r="S179" s="27" t="s">
        <v>1474</v>
      </c>
      <c r="T179" s="27" t="s">
        <v>1474</v>
      </c>
      <c r="U179" s="27">
        <v>2021</v>
      </c>
      <c r="V179" s="25" t="s">
        <v>78</v>
      </c>
      <c r="W179" s="25">
        <v>2021.3</v>
      </c>
      <c r="X179" s="25">
        <v>2021.12</v>
      </c>
      <c r="Y179" s="49">
        <v>8</v>
      </c>
      <c r="Z179" s="49"/>
      <c r="AA179" s="49"/>
      <c r="AB179" s="50"/>
      <c r="AC179" s="49">
        <v>8</v>
      </c>
      <c r="AD179" s="27" t="s">
        <v>1485</v>
      </c>
      <c r="AE179" s="27" t="s">
        <v>1485</v>
      </c>
      <c r="AF179" s="25" t="s">
        <v>78</v>
      </c>
      <c r="AG179" s="25" t="s">
        <v>78</v>
      </c>
      <c r="AH179" s="25" t="s">
        <v>78</v>
      </c>
      <c r="AI179" s="27" t="s">
        <v>79</v>
      </c>
      <c r="AJ179" s="25" t="s">
        <v>79</v>
      </c>
      <c r="AK179" s="27" t="s">
        <v>78</v>
      </c>
      <c r="AL179" s="25"/>
      <c r="AM179" s="27" t="s">
        <v>78</v>
      </c>
      <c r="AN179" s="25"/>
      <c r="AO179" s="25" t="s">
        <v>1475</v>
      </c>
      <c r="AP179" s="25">
        <v>13436035698</v>
      </c>
      <c r="AQ179" s="26"/>
      <c r="AR179" s="26" t="s">
        <v>81</v>
      </c>
    </row>
    <row r="180" s="4" customFormat="1" ht="108" spans="1:44">
      <c r="A180" s="25">
        <v>173</v>
      </c>
      <c r="B180" s="26" t="s">
        <v>1486</v>
      </c>
      <c r="C180" s="25" t="s">
        <v>136</v>
      </c>
      <c r="D180" s="25" t="s">
        <v>137</v>
      </c>
      <c r="E180" s="45" t="s">
        <v>1487</v>
      </c>
      <c r="F180" s="45" t="s">
        <v>102</v>
      </c>
      <c r="G180" s="25" t="s">
        <v>1488</v>
      </c>
      <c r="H180" s="25" t="s">
        <v>1489</v>
      </c>
      <c r="I180" s="28" t="s">
        <v>1490</v>
      </c>
      <c r="J180" s="25" t="s">
        <v>1491</v>
      </c>
      <c r="K180" s="25" t="s">
        <v>1492</v>
      </c>
      <c r="L180" s="25" t="s">
        <v>106</v>
      </c>
      <c r="M180" s="25" t="s">
        <v>71</v>
      </c>
      <c r="N180" s="25" t="s">
        <v>1493</v>
      </c>
      <c r="O180" s="25" t="s">
        <v>1494</v>
      </c>
      <c r="P180" s="25" t="s">
        <v>1495</v>
      </c>
      <c r="Q180" s="27" t="s">
        <v>1496</v>
      </c>
      <c r="R180" s="25" t="s">
        <v>161</v>
      </c>
      <c r="S180" s="27" t="s">
        <v>1474</v>
      </c>
      <c r="T180" s="45" t="s">
        <v>96</v>
      </c>
      <c r="U180" s="27">
        <v>2021</v>
      </c>
      <c r="V180" s="25" t="s">
        <v>78</v>
      </c>
      <c r="W180" s="45">
        <v>2021.02</v>
      </c>
      <c r="X180" s="45">
        <v>2021.05</v>
      </c>
      <c r="Y180" s="70">
        <v>10</v>
      </c>
      <c r="Z180" s="49"/>
      <c r="AA180" s="49"/>
      <c r="AB180" s="50"/>
      <c r="AC180" s="49">
        <v>10</v>
      </c>
      <c r="AD180" s="45" t="s">
        <v>1497</v>
      </c>
      <c r="AE180" s="45" t="s">
        <v>1497</v>
      </c>
      <c r="AF180" s="25" t="s">
        <v>78</v>
      </c>
      <c r="AG180" s="25" t="s">
        <v>78</v>
      </c>
      <c r="AH180" s="25" t="s">
        <v>78</v>
      </c>
      <c r="AI180" s="27" t="s">
        <v>79</v>
      </c>
      <c r="AJ180" s="25" t="s">
        <v>78</v>
      </c>
      <c r="AK180" s="27" t="s">
        <v>78</v>
      </c>
      <c r="AL180" s="45"/>
      <c r="AM180" s="27" t="s">
        <v>78</v>
      </c>
      <c r="AN180" s="45"/>
      <c r="AO180" s="45" t="s">
        <v>1498</v>
      </c>
      <c r="AP180" s="45">
        <v>17784780595</v>
      </c>
      <c r="AQ180" s="26"/>
      <c r="AR180" s="26" t="s">
        <v>81</v>
      </c>
    </row>
    <row r="181" s="4" customFormat="1" ht="96" spans="1:44">
      <c r="A181" s="25">
        <v>174</v>
      </c>
      <c r="B181" s="26" t="s">
        <v>1499</v>
      </c>
      <c r="C181" s="25" t="s">
        <v>136</v>
      </c>
      <c r="D181" s="25" t="s">
        <v>137</v>
      </c>
      <c r="E181" s="25" t="s">
        <v>1500</v>
      </c>
      <c r="F181" s="25" t="s">
        <v>102</v>
      </c>
      <c r="G181" s="25" t="s">
        <v>1501</v>
      </c>
      <c r="H181" s="25" t="s">
        <v>1502</v>
      </c>
      <c r="I181" s="25" t="s">
        <v>1503</v>
      </c>
      <c r="J181" s="25" t="s">
        <v>1500</v>
      </c>
      <c r="K181" s="25" t="s">
        <v>1500</v>
      </c>
      <c r="L181" s="25" t="s">
        <v>106</v>
      </c>
      <c r="M181" s="25" t="s">
        <v>71</v>
      </c>
      <c r="N181" s="25" t="s">
        <v>1504</v>
      </c>
      <c r="O181" s="25" t="s">
        <v>1494</v>
      </c>
      <c r="P181" s="25" t="s">
        <v>1495</v>
      </c>
      <c r="Q181" s="27" t="s">
        <v>1496</v>
      </c>
      <c r="R181" s="25" t="s">
        <v>161</v>
      </c>
      <c r="S181" s="27" t="s">
        <v>1474</v>
      </c>
      <c r="T181" s="25" t="s">
        <v>438</v>
      </c>
      <c r="U181" s="27">
        <v>2021</v>
      </c>
      <c r="V181" s="25" t="s">
        <v>78</v>
      </c>
      <c r="W181" s="25">
        <v>2021.02</v>
      </c>
      <c r="X181" s="25">
        <v>2021.12</v>
      </c>
      <c r="Y181" s="49">
        <v>20</v>
      </c>
      <c r="Z181" s="49"/>
      <c r="AA181" s="49"/>
      <c r="AB181" s="50"/>
      <c r="AC181" s="49">
        <v>20</v>
      </c>
      <c r="AD181" s="25" t="s">
        <v>1505</v>
      </c>
      <c r="AE181" s="25" t="s">
        <v>1505</v>
      </c>
      <c r="AF181" s="25" t="s">
        <v>78</v>
      </c>
      <c r="AG181" s="25" t="s">
        <v>78</v>
      </c>
      <c r="AH181" s="25" t="s">
        <v>78</v>
      </c>
      <c r="AI181" s="27" t="s">
        <v>79</v>
      </c>
      <c r="AJ181" s="25" t="s">
        <v>78</v>
      </c>
      <c r="AK181" s="27" t="s">
        <v>78</v>
      </c>
      <c r="AL181" s="25"/>
      <c r="AM181" s="27" t="s">
        <v>78</v>
      </c>
      <c r="AN181" s="25"/>
      <c r="AO181" s="25" t="s">
        <v>973</v>
      </c>
      <c r="AP181" s="25">
        <v>13983522702</v>
      </c>
      <c r="AQ181" s="26"/>
      <c r="AR181" s="26" t="s">
        <v>81</v>
      </c>
    </row>
    <row r="182" s="4" customFormat="1" ht="96" spans="1:44">
      <c r="A182" s="25">
        <v>175</v>
      </c>
      <c r="B182" s="29" t="s">
        <v>1506</v>
      </c>
      <c r="C182" s="25" t="s">
        <v>136</v>
      </c>
      <c r="D182" s="25" t="s">
        <v>137</v>
      </c>
      <c r="E182" s="27" t="s">
        <v>1507</v>
      </c>
      <c r="F182" s="27" t="s">
        <v>102</v>
      </c>
      <c r="G182" s="27" t="s">
        <v>1508</v>
      </c>
      <c r="H182" s="27" t="s">
        <v>1509</v>
      </c>
      <c r="I182" s="27" t="s">
        <v>1510</v>
      </c>
      <c r="J182" s="27" t="s">
        <v>1511</v>
      </c>
      <c r="K182" s="25" t="s">
        <v>1507</v>
      </c>
      <c r="L182" s="27" t="s">
        <v>106</v>
      </c>
      <c r="M182" s="27" t="s">
        <v>71</v>
      </c>
      <c r="N182" s="27" t="s">
        <v>1512</v>
      </c>
      <c r="O182" s="27" t="s">
        <v>1513</v>
      </c>
      <c r="P182" s="27" t="s">
        <v>1514</v>
      </c>
      <c r="Q182" s="27" t="s">
        <v>1515</v>
      </c>
      <c r="R182" s="27" t="s">
        <v>161</v>
      </c>
      <c r="S182" s="27" t="s">
        <v>1474</v>
      </c>
      <c r="T182" s="27" t="s">
        <v>1474</v>
      </c>
      <c r="U182" s="27">
        <v>2021</v>
      </c>
      <c r="V182" s="25" t="s">
        <v>79</v>
      </c>
      <c r="W182" s="27">
        <v>2021.3</v>
      </c>
      <c r="X182" s="27">
        <v>2021.12</v>
      </c>
      <c r="Y182" s="29">
        <v>844</v>
      </c>
      <c r="Z182" s="26"/>
      <c r="AA182" s="26">
        <v>844</v>
      </c>
      <c r="AB182" s="50"/>
      <c r="AC182" s="26"/>
      <c r="AD182" s="27">
        <v>5245</v>
      </c>
      <c r="AE182" s="27">
        <v>5245</v>
      </c>
      <c r="AF182" s="25" t="s">
        <v>78</v>
      </c>
      <c r="AG182" s="25" t="str">
        <f>VLOOKUP(B182,[1]Sheet1!$B:$K,10,0)</f>
        <v>否</v>
      </c>
      <c r="AH182" s="25" t="s">
        <v>78</v>
      </c>
      <c r="AI182" s="27" t="s">
        <v>78</v>
      </c>
      <c r="AJ182" s="27" t="str">
        <f>VLOOKUP(B182,[1]Sheet1!$B:$H,7,0)</f>
        <v>是</v>
      </c>
      <c r="AK182" s="27" t="str">
        <f>VLOOKUP(B182,[1]Sheet1!$B:$I,8,0)</f>
        <v>否</v>
      </c>
      <c r="AL182" s="27"/>
      <c r="AM182" s="27" t="str">
        <f>VLOOKUP(B182,[1]Sheet1!$B:$J,9,0)</f>
        <v>否</v>
      </c>
      <c r="AN182" s="27"/>
      <c r="AO182" s="27" t="s">
        <v>1516</v>
      </c>
      <c r="AP182" s="27">
        <v>13609449772</v>
      </c>
      <c r="AQ182" s="73" t="s">
        <v>1517</v>
      </c>
      <c r="AR182" s="26"/>
    </row>
    <row r="183" s="4" customFormat="1" ht="84" spans="1:44">
      <c r="A183" s="25">
        <v>176</v>
      </c>
      <c r="B183" s="29" t="s">
        <v>1518</v>
      </c>
      <c r="C183" s="25" t="s">
        <v>991</v>
      </c>
      <c r="D183" s="25" t="s">
        <v>1467</v>
      </c>
      <c r="E183" s="27" t="s">
        <v>1519</v>
      </c>
      <c r="F183" s="27" t="s">
        <v>102</v>
      </c>
      <c r="G183" s="27" t="s">
        <v>1520</v>
      </c>
      <c r="H183" s="27" t="s">
        <v>1521</v>
      </c>
      <c r="I183" s="27" t="s">
        <v>1522</v>
      </c>
      <c r="J183" s="27" t="s">
        <v>1519</v>
      </c>
      <c r="K183" s="27" t="s">
        <v>1519</v>
      </c>
      <c r="L183" s="27" t="s">
        <v>106</v>
      </c>
      <c r="M183" s="27" t="s">
        <v>71</v>
      </c>
      <c r="N183" s="27" t="s">
        <v>107</v>
      </c>
      <c r="O183" s="27" t="s">
        <v>1523</v>
      </c>
      <c r="P183" s="27" t="s">
        <v>1521</v>
      </c>
      <c r="Q183" s="27" t="s">
        <v>1524</v>
      </c>
      <c r="R183" s="27" t="s">
        <v>161</v>
      </c>
      <c r="S183" s="27" t="s">
        <v>1474</v>
      </c>
      <c r="T183" s="27" t="s">
        <v>1525</v>
      </c>
      <c r="U183" s="27">
        <v>2021</v>
      </c>
      <c r="V183" s="25" t="s">
        <v>79</v>
      </c>
      <c r="W183" s="27">
        <v>2020.12</v>
      </c>
      <c r="X183" s="27">
        <v>2021.12</v>
      </c>
      <c r="Y183" s="29">
        <v>180</v>
      </c>
      <c r="Z183" s="26">
        <v>180</v>
      </c>
      <c r="AA183" s="26"/>
      <c r="AB183" s="50"/>
      <c r="AC183" s="26"/>
      <c r="AD183" s="27" t="s">
        <v>1526</v>
      </c>
      <c r="AE183" s="27" t="s">
        <v>1526</v>
      </c>
      <c r="AF183" s="25" t="s">
        <v>78</v>
      </c>
      <c r="AG183" s="25" t="str">
        <f>VLOOKUP(B183,[1]Sheet1!$B:$K,10,0)</f>
        <v>否</v>
      </c>
      <c r="AH183" s="25" t="s">
        <v>78</v>
      </c>
      <c r="AI183" s="27" t="s">
        <v>79</v>
      </c>
      <c r="AJ183" s="27" t="str">
        <f>VLOOKUP(B183,[1]Sheet1!$B:$H,7,0)</f>
        <v>是</v>
      </c>
      <c r="AK183" s="27" t="str">
        <f>VLOOKUP(B183,[1]Sheet1!$B:$I,8,0)</f>
        <v>否</v>
      </c>
      <c r="AL183" s="27"/>
      <c r="AM183" s="27" t="str">
        <f>VLOOKUP(B183,[1]Sheet1!$B:$J,9,0)</f>
        <v>否</v>
      </c>
      <c r="AN183" s="27"/>
      <c r="AO183" s="27" t="s">
        <v>1475</v>
      </c>
      <c r="AP183" s="27">
        <v>13436035698</v>
      </c>
      <c r="AQ183" s="27" t="s">
        <v>1527</v>
      </c>
      <c r="AR183" s="26"/>
    </row>
    <row r="184" s="4" customFormat="1" ht="60" spans="1:44">
      <c r="A184" s="25">
        <v>177</v>
      </c>
      <c r="B184" s="29" t="s">
        <v>1528</v>
      </c>
      <c r="C184" s="25" t="s">
        <v>991</v>
      </c>
      <c r="D184" s="25" t="s">
        <v>1467</v>
      </c>
      <c r="E184" s="27" t="s">
        <v>1529</v>
      </c>
      <c r="F184" s="27" t="s">
        <v>1530</v>
      </c>
      <c r="G184" s="27" t="s">
        <v>1531</v>
      </c>
      <c r="H184" s="27" t="s">
        <v>1532</v>
      </c>
      <c r="I184" s="27" t="s">
        <v>1533</v>
      </c>
      <c r="J184" s="27" t="s">
        <v>1529</v>
      </c>
      <c r="K184" s="25" t="s">
        <v>1529</v>
      </c>
      <c r="L184" s="27" t="s">
        <v>106</v>
      </c>
      <c r="M184" s="27" t="s">
        <v>71</v>
      </c>
      <c r="N184" s="27" t="s">
        <v>107</v>
      </c>
      <c r="O184" s="27" t="s">
        <v>1534</v>
      </c>
      <c r="P184" s="27" t="s">
        <v>1532</v>
      </c>
      <c r="Q184" s="27" t="s">
        <v>1524</v>
      </c>
      <c r="R184" s="27" t="s">
        <v>161</v>
      </c>
      <c r="S184" s="27" t="s">
        <v>1474</v>
      </c>
      <c r="T184" s="27" t="s">
        <v>1525</v>
      </c>
      <c r="U184" s="27">
        <v>2021</v>
      </c>
      <c r="V184" s="25" t="s">
        <v>79</v>
      </c>
      <c r="W184" s="27">
        <v>2020.12</v>
      </c>
      <c r="X184" s="27">
        <v>2021.12</v>
      </c>
      <c r="Y184" s="26">
        <f>195.9-89</f>
        <v>106.9</v>
      </c>
      <c r="Z184" s="26">
        <f>195.9-89</f>
        <v>106.9</v>
      </c>
      <c r="AA184" s="26"/>
      <c r="AB184" s="50"/>
      <c r="AC184" s="26"/>
      <c r="AD184" s="27" t="s">
        <v>1535</v>
      </c>
      <c r="AE184" s="27" t="s">
        <v>1535</v>
      </c>
      <c r="AF184" s="25" t="s">
        <v>78</v>
      </c>
      <c r="AG184" s="25" t="str">
        <f>VLOOKUP(B184,[1]Sheet1!$B:$K,10,0)</f>
        <v>否</v>
      </c>
      <c r="AH184" s="25" t="s">
        <v>78</v>
      </c>
      <c r="AI184" s="27" t="s">
        <v>79</v>
      </c>
      <c r="AJ184" s="27" t="str">
        <f>VLOOKUP(B184,[1]Sheet1!$B:$H,7,0)</f>
        <v>是</v>
      </c>
      <c r="AK184" s="27" t="str">
        <f>VLOOKUP(B184,[1]Sheet1!$B:$I,8,0)</f>
        <v>否</v>
      </c>
      <c r="AL184" s="27"/>
      <c r="AM184" s="27" t="str">
        <f>VLOOKUP(B184,[1]Sheet1!$B:$J,9,0)</f>
        <v>否</v>
      </c>
      <c r="AN184" s="27"/>
      <c r="AO184" s="27" t="s">
        <v>1475</v>
      </c>
      <c r="AP184" s="27">
        <v>13436035698</v>
      </c>
      <c r="AQ184" s="27" t="s">
        <v>1527</v>
      </c>
      <c r="AR184" s="26"/>
    </row>
    <row r="185" s="4" customFormat="1" ht="60" spans="1:44">
      <c r="A185" s="25">
        <v>178</v>
      </c>
      <c r="B185" s="29" t="s">
        <v>1536</v>
      </c>
      <c r="C185" s="25" t="s">
        <v>991</v>
      </c>
      <c r="D185" s="25" t="s">
        <v>1467</v>
      </c>
      <c r="E185" s="27" t="s">
        <v>1537</v>
      </c>
      <c r="F185" s="27" t="s">
        <v>1530</v>
      </c>
      <c r="G185" s="27" t="s">
        <v>1538</v>
      </c>
      <c r="H185" s="27" t="s">
        <v>1539</v>
      </c>
      <c r="I185" s="27" t="s">
        <v>1522</v>
      </c>
      <c r="J185" s="27" t="s">
        <v>1537</v>
      </c>
      <c r="K185" s="27" t="s">
        <v>1540</v>
      </c>
      <c r="L185" s="27" t="s">
        <v>106</v>
      </c>
      <c r="M185" s="27" t="s">
        <v>71</v>
      </c>
      <c r="N185" s="27" t="s">
        <v>107</v>
      </c>
      <c r="O185" s="27" t="s">
        <v>1541</v>
      </c>
      <c r="P185" s="27" t="s">
        <v>1540</v>
      </c>
      <c r="Q185" s="27" t="s">
        <v>1524</v>
      </c>
      <c r="R185" s="27" t="s">
        <v>161</v>
      </c>
      <c r="S185" s="27" t="s">
        <v>1474</v>
      </c>
      <c r="T185" s="27" t="s">
        <v>1525</v>
      </c>
      <c r="U185" s="27">
        <v>2021</v>
      </c>
      <c r="V185" s="25" t="s">
        <v>79</v>
      </c>
      <c r="W185" s="27">
        <v>2020.12</v>
      </c>
      <c r="X185" s="27">
        <v>2021.12</v>
      </c>
      <c r="Y185" s="29">
        <v>343.1</v>
      </c>
      <c r="Z185" s="26">
        <v>343.1</v>
      </c>
      <c r="AA185" s="26"/>
      <c r="AB185" s="50"/>
      <c r="AC185" s="26"/>
      <c r="AD185" s="27" t="s">
        <v>1540</v>
      </c>
      <c r="AE185" s="27" t="s">
        <v>1540</v>
      </c>
      <c r="AF185" s="25" t="s">
        <v>78</v>
      </c>
      <c r="AG185" s="25" t="str">
        <f>VLOOKUP(B185,[1]Sheet1!$B:$K,10,0)</f>
        <v>否</v>
      </c>
      <c r="AH185" s="25" t="s">
        <v>78</v>
      </c>
      <c r="AI185" s="27" t="s">
        <v>79</v>
      </c>
      <c r="AJ185" s="27" t="str">
        <f>VLOOKUP(B185,[1]Sheet1!$B:$H,7,0)</f>
        <v>是</v>
      </c>
      <c r="AK185" s="27" t="str">
        <f>VLOOKUP(B185,[1]Sheet1!$B:$I,8,0)</f>
        <v>否</v>
      </c>
      <c r="AL185" s="27"/>
      <c r="AM185" s="27" t="str">
        <f>VLOOKUP(B185,[1]Sheet1!$B:$J,9,0)</f>
        <v>否</v>
      </c>
      <c r="AN185" s="27"/>
      <c r="AO185" s="27" t="s">
        <v>1475</v>
      </c>
      <c r="AP185" s="27">
        <v>13436035698</v>
      </c>
      <c r="AQ185" s="27" t="s">
        <v>1527</v>
      </c>
      <c r="AR185" s="26"/>
    </row>
    <row r="186" s="4" customFormat="1" ht="48" spans="1:44">
      <c r="A186" s="25">
        <v>179</v>
      </c>
      <c r="B186" s="29" t="s">
        <v>1542</v>
      </c>
      <c r="C186" s="25" t="s">
        <v>991</v>
      </c>
      <c r="D186" s="25" t="s">
        <v>1467</v>
      </c>
      <c r="E186" s="27" t="s">
        <v>1543</v>
      </c>
      <c r="F186" s="27" t="s">
        <v>1530</v>
      </c>
      <c r="G186" s="27" t="s">
        <v>1544</v>
      </c>
      <c r="H186" s="27" t="s">
        <v>1545</v>
      </c>
      <c r="I186" s="27" t="s">
        <v>1471</v>
      </c>
      <c r="J186" s="27" t="s">
        <v>1543</v>
      </c>
      <c r="K186" s="27" t="s">
        <v>1545</v>
      </c>
      <c r="L186" s="27" t="s">
        <v>106</v>
      </c>
      <c r="M186" s="27" t="s">
        <v>71</v>
      </c>
      <c r="N186" s="27" t="s">
        <v>1546</v>
      </c>
      <c r="O186" s="27" t="s">
        <v>1547</v>
      </c>
      <c r="P186" s="27" t="s">
        <v>1545</v>
      </c>
      <c r="Q186" s="27" t="s">
        <v>1524</v>
      </c>
      <c r="R186" s="27" t="s">
        <v>161</v>
      </c>
      <c r="S186" s="27" t="s">
        <v>1474</v>
      </c>
      <c r="T186" s="27" t="s">
        <v>1525</v>
      </c>
      <c r="U186" s="27">
        <v>2021</v>
      </c>
      <c r="V186" s="25" t="s">
        <v>78</v>
      </c>
      <c r="W186" s="27">
        <v>2021.6</v>
      </c>
      <c r="X186" s="27">
        <v>2021.12</v>
      </c>
      <c r="Y186" s="52">
        <v>300</v>
      </c>
      <c r="Z186" s="49"/>
      <c r="AA186" s="49"/>
      <c r="AB186" s="50"/>
      <c r="AC186" s="49">
        <v>300</v>
      </c>
      <c r="AD186" s="27" t="s">
        <v>1545</v>
      </c>
      <c r="AE186" s="27" t="s">
        <v>1545</v>
      </c>
      <c r="AF186" s="25" t="s">
        <v>78</v>
      </c>
      <c r="AG186" s="25" t="s">
        <v>78</v>
      </c>
      <c r="AH186" s="25" t="s">
        <v>78</v>
      </c>
      <c r="AI186" s="27" t="s">
        <v>79</v>
      </c>
      <c r="AJ186" s="27" t="s">
        <v>79</v>
      </c>
      <c r="AK186" s="27" t="s">
        <v>78</v>
      </c>
      <c r="AL186" s="27"/>
      <c r="AM186" s="27" t="s">
        <v>78</v>
      </c>
      <c r="AN186" s="27"/>
      <c r="AO186" s="27" t="s">
        <v>1475</v>
      </c>
      <c r="AP186" s="27">
        <v>13436035698</v>
      </c>
      <c r="AQ186" s="26"/>
      <c r="AR186" s="26" t="s">
        <v>81</v>
      </c>
    </row>
    <row r="187" s="4" customFormat="1" ht="108" spans="1:44">
      <c r="A187" s="25">
        <v>180</v>
      </c>
      <c r="B187" s="29" t="s">
        <v>1548</v>
      </c>
      <c r="C187" s="25" t="s">
        <v>536</v>
      </c>
      <c r="D187" s="25" t="s">
        <v>1549</v>
      </c>
      <c r="E187" s="27" t="s">
        <v>1550</v>
      </c>
      <c r="F187" s="27" t="s">
        <v>102</v>
      </c>
      <c r="G187" s="27" t="s">
        <v>103</v>
      </c>
      <c r="H187" s="27" t="s">
        <v>1551</v>
      </c>
      <c r="I187" s="27" t="s">
        <v>1552</v>
      </c>
      <c r="J187" s="27" t="s">
        <v>1553</v>
      </c>
      <c r="K187" s="27" t="s">
        <v>1554</v>
      </c>
      <c r="L187" s="27" t="s">
        <v>1555</v>
      </c>
      <c r="M187" s="27" t="s">
        <v>1556</v>
      </c>
      <c r="N187" s="27" t="s">
        <v>1557</v>
      </c>
      <c r="O187" s="27" t="s">
        <v>1558</v>
      </c>
      <c r="P187" s="27" t="s">
        <v>1559</v>
      </c>
      <c r="Q187" s="27" t="s">
        <v>1560</v>
      </c>
      <c r="R187" s="27" t="s">
        <v>1561</v>
      </c>
      <c r="S187" s="27" t="s">
        <v>1562</v>
      </c>
      <c r="T187" s="27" t="s">
        <v>1562</v>
      </c>
      <c r="U187" s="27">
        <v>2021</v>
      </c>
      <c r="V187" s="25" t="s">
        <v>79</v>
      </c>
      <c r="W187" s="27">
        <v>2021.1</v>
      </c>
      <c r="X187" s="27">
        <v>2021.12</v>
      </c>
      <c r="Y187" s="29">
        <v>1300</v>
      </c>
      <c r="Z187" s="26">
        <v>275</v>
      </c>
      <c r="AA187" s="26"/>
      <c r="AB187" s="50"/>
      <c r="AC187" s="26">
        <v>1025</v>
      </c>
      <c r="AD187" s="27">
        <v>300</v>
      </c>
      <c r="AE187" s="27">
        <v>100</v>
      </c>
      <c r="AF187" s="25" t="s">
        <v>78</v>
      </c>
      <c r="AG187" s="25" t="str">
        <f>VLOOKUP(B187,[1]Sheet1!$B:$K,10,0)</f>
        <v>是</v>
      </c>
      <c r="AH187" s="25" t="s">
        <v>78</v>
      </c>
      <c r="AI187" s="27" t="s">
        <v>79</v>
      </c>
      <c r="AJ187" s="27" t="str">
        <f>VLOOKUP(B187,[1]Sheet1!$B:$H,7,0)</f>
        <v>是</v>
      </c>
      <c r="AK187" s="27" t="str">
        <f>VLOOKUP(B187,[1]Sheet1!$B:$I,8,0)</f>
        <v>是</v>
      </c>
      <c r="AL187" s="27"/>
      <c r="AM187" s="27" t="str">
        <f>VLOOKUP(B187,[1]Sheet1!$B:$J,9,0)</f>
        <v>否</v>
      </c>
      <c r="AN187" s="27"/>
      <c r="AO187" s="27" t="s">
        <v>1563</v>
      </c>
      <c r="AP187" s="27">
        <v>18166360197</v>
      </c>
      <c r="AQ187" s="26" t="s">
        <v>152</v>
      </c>
      <c r="AR187" s="26"/>
    </row>
    <row r="188" s="4" customFormat="1" ht="96" spans="1:44">
      <c r="A188" s="25">
        <v>181</v>
      </c>
      <c r="B188" s="29" t="s">
        <v>1564</v>
      </c>
      <c r="C188" s="25" t="s">
        <v>536</v>
      </c>
      <c r="D188" s="25" t="s">
        <v>1549</v>
      </c>
      <c r="E188" s="27" t="s">
        <v>1565</v>
      </c>
      <c r="F188" s="27" t="s">
        <v>102</v>
      </c>
      <c r="G188" s="27" t="s">
        <v>103</v>
      </c>
      <c r="H188" s="27" t="s">
        <v>1551</v>
      </c>
      <c r="I188" s="27" t="s">
        <v>1552</v>
      </c>
      <c r="J188" s="27" t="s">
        <v>1566</v>
      </c>
      <c r="K188" s="27" t="s">
        <v>1567</v>
      </c>
      <c r="L188" s="27" t="s">
        <v>1555</v>
      </c>
      <c r="M188" s="27" t="s">
        <v>1556</v>
      </c>
      <c r="N188" s="27" t="s">
        <v>1557</v>
      </c>
      <c r="O188" s="27" t="s">
        <v>1568</v>
      </c>
      <c r="P188" s="27" t="s">
        <v>1559</v>
      </c>
      <c r="Q188" s="27" t="s">
        <v>1560</v>
      </c>
      <c r="R188" s="27" t="s">
        <v>1561</v>
      </c>
      <c r="S188" s="27" t="s">
        <v>1562</v>
      </c>
      <c r="T188" s="27" t="s">
        <v>1562</v>
      </c>
      <c r="U188" s="27">
        <v>2021</v>
      </c>
      <c r="V188" s="25" t="s">
        <v>78</v>
      </c>
      <c r="W188" s="27">
        <v>2021.1</v>
      </c>
      <c r="X188" s="27">
        <v>2021.12</v>
      </c>
      <c r="Y188" s="52">
        <v>1975</v>
      </c>
      <c r="Z188" s="49"/>
      <c r="AA188" s="49"/>
      <c r="AB188" s="50"/>
      <c r="AC188" s="49">
        <v>1975</v>
      </c>
      <c r="AD188" s="27">
        <v>300</v>
      </c>
      <c r="AE188" s="27">
        <v>100</v>
      </c>
      <c r="AF188" s="25" t="s">
        <v>78</v>
      </c>
      <c r="AG188" s="25" t="s">
        <v>78</v>
      </c>
      <c r="AH188" s="25" t="s">
        <v>78</v>
      </c>
      <c r="AI188" s="27" t="s">
        <v>79</v>
      </c>
      <c r="AJ188" s="27" t="s">
        <v>78</v>
      </c>
      <c r="AK188" s="27" t="s">
        <v>78</v>
      </c>
      <c r="AL188" s="27"/>
      <c r="AM188" s="27" t="s">
        <v>78</v>
      </c>
      <c r="AN188" s="27"/>
      <c r="AO188" s="27" t="s">
        <v>1569</v>
      </c>
      <c r="AP188" s="27">
        <v>18166360180</v>
      </c>
      <c r="AQ188" s="26"/>
      <c r="AR188" s="26" t="s">
        <v>81</v>
      </c>
    </row>
    <row r="189" s="4" customFormat="1" ht="96" spans="1:44">
      <c r="A189" s="25">
        <v>182</v>
      </c>
      <c r="B189" s="29" t="s">
        <v>1570</v>
      </c>
      <c r="C189" s="25" t="s">
        <v>536</v>
      </c>
      <c r="D189" s="25" t="s">
        <v>1549</v>
      </c>
      <c r="E189" s="27" t="s">
        <v>1571</v>
      </c>
      <c r="F189" s="27" t="s">
        <v>102</v>
      </c>
      <c r="G189" s="27" t="s">
        <v>103</v>
      </c>
      <c r="H189" s="27" t="s">
        <v>1551</v>
      </c>
      <c r="I189" s="27" t="s">
        <v>1552</v>
      </c>
      <c r="J189" s="27" t="s">
        <v>1572</v>
      </c>
      <c r="K189" s="27" t="s">
        <v>1573</v>
      </c>
      <c r="L189" s="27" t="s">
        <v>1555</v>
      </c>
      <c r="M189" s="27" t="s">
        <v>1556</v>
      </c>
      <c r="N189" s="27" t="s">
        <v>1557</v>
      </c>
      <c r="O189" s="27" t="s">
        <v>1574</v>
      </c>
      <c r="P189" s="27" t="s">
        <v>1559</v>
      </c>
      <c r="Q189" s="27" t="s">
        <v>1560</v>
      </c>
      <c r="R189" s="27" t="s">
        <v>1561</v>
      </c>
      <c r="S189" s="27" t="s">
        <v>1562</v>
      </c>
      <c r="T189" s="27" t="s">
        <v>1562</v>
      </c>
      <c r="U189" s="27">
        <v>2021</v>
      </c>
      <c r="V189" s="25" t="s">
        <v>78</v>
      </c>
      <c r="W189" s="27">
        <v>2021.1</v>
      </c>
      <c r="X189" s="27">
        <v>2021.12</v>
      </c>
      <c r="Y189" s="52">
        <v>2484</v>
      </c>
      <c r="Z189" s="49"/>
      <c r="AA189" s="49"/>
      <c r="AB189" s="50"/>
      <c r="AC189" s="49">
        <v>2484</v>
      </c>
      <c r="AD189" s="27">
        <v>300</v>
      </c>
      <c r="AE189" s="27">
        <v>100</v>
      </c>
      <c r="AF189" s="25" t="s">
        <v>78</v>
      </c>
      <c r="AG189" s="25" t="s">
        <v>78</v>
      </c>
      <c r="AH189" s="25" t="s">
        <v>78</v>
      </c>
      <c r="AI189" s="27" t="s">
        <v>79</v>
      </c>
      <c r="AJ189" s="27" t="s">
        <v>78</v>
      </c>
      <c r="AK189" s="27" t="s">
        <v>78</v>
      </c>
      <c r="AL189" s="27"/>
      <c r="AM189" s="27" t="s">
        <v>78</v>
      </c>
      <c r="AN189" s="27"/>
      <c r="AO189" s="27" t="s">
        <v>1575</v>
      </c>
      <c r="AP189" s="27">
        <v>17347703623</v>
      </c>
      <c r="AQ189" s="26"/>
      <c r="AR189" s="26" t="s">
        <v>81</v>
      </c>
    </row>
    <row r="190" s="4" customFormat="1" ht="180" spans="1:44">
      <c r="A190" s="25">
        <v>183</v>
      </c>
      <c r="B190" s="29" t="s">
        <v>1576</v>
      </c>
      <c r="C190" s="25" t="s">
        <v>536</v>
      </c>
      <c r="D190" s="25" t="s">
        <v>1549</v>
      </c>
      <c r="E190" s="27" t="s">
        <v>1577</v>
      </c>
      <c r="F190" s="27" t="s">
        <v>102</v>
      </c>
      <c r="G190" s="27" t="s">
        <v>103</v>
      </c>
      <c r="H190" s="27" t="s">
        <v>1578</v>
      </c>
      <c r="I190" s="27" t="s">
        <v>1579</v>
      </c>
      <c r="J190" s="27" t="s">
        <v>1580</v>
      </c>
      <c r="K190" s="27" t="s">
        <v>1581</v>
      </c>
      <c r="L190" s="27" t="s">
        <v>106</v>
      </c>
      <c r="M190" s="27" t="s">
        <v>71</v>
      </c>
      <c r="N190" s="27" t="s">
        <v>107</v>
      </c>
      <c r="O190" s="27" t="s">
        <v>1582</v>
      </c>
      <c r="P190" s="27" t="s">
        <v>1583</v>
      </c>
      <c r="Q190" s="27" t="s">
        <v>1584</v>
      </c>
      <c r="R190" s="27" t="s">
        <v>1585</v>
      </c>
      <c r="S190" s="27" t="s">
        <v>1562</v>
      </c>
      <c r="T190" s="27" t="s">
        <v>1586</v>
      </c>
      <c r="U190" s="27">
        <v>2021</v>
      </c>
      <c r="V190" s="25" t="s">
        <v>78</v>
      </c>
      <c r="W190" s="27">
        <v>2021.1</v>
      </c>
      <c r="X190" s="27">
        <v>2021.12</v>
      </c>
      <c r="Y190" s="52">
        <v>10</v>
      </c>
      <c r="Z190" s="49"/>
      <c r="AA190" s="49"/>
      <c r="AB190" s="50"/>
      <c r="AC190" s="49">
        <v>10</v>
      </c>
      <c r="AD190" s="27" t="s">
        <v>1587</v>
      </c>
      <c r="AE190" s="27" t="s">
        <v>1588</v>
      </c>
      <c r="AF190" s="25" t="s">
        <v>78</v>
      </c>
      <c r="AG190" s="25" t="s">
        <v>78</v>
      </c>
      <c r="AH190" s="25" t="s">
        <v>78</v>
      </c>
      <c r="AI190" s="27" t="s">
        <v>79</v>
      </c>
      <c r="AJ190" s="27" t="s">
        <v>78</v>
      </c>
      <c r="AK190" s="27" t="s">
        <v>78</v>
      </c>
      <c r="AL190" s="27"/>
      <c r="AM190" s="27" t="s">
        <v>78</v>
      </c>
      <c r="AN190" s="27"/>
      <c r="AO190" s="27" t="s">
        <v>1569</v>
      </c>
      <c r="AP190" s="27">
        <v>18166360180</v>
      </c>
      <c r="AQ190" s="26"/>
      <c r="AR190" s="26" t="s">
        <v>81</v>
      </c>
    </row>
    <row r="191" s="4" customFormat="1" ht="132" spans="1:44">
      <c r="A191" s="25">
        <v>184</v>
      </c>
      <c r="B191" s="29" t="s">
        <v>1589</v>
      </c>
      <c r="C191" s="25" t="s">
        <v>536</v>
      </c>
      <c r="D191" s="25" t="s">
        <v>1549</v>
      </c>
      <c r="E191" s="27" t="s">
        <v>1590</v>
      </c>
      <c r="F191" s="27" t="s">
        <v>102</v>
      </c>
      <c r="G191" s="27" t="s">
        <v>1591</v>
      </c>
      <c r="H191" s="27" t="s">
        <v>1592</v>
      </c>
      <c r="I191" s="27" t="s">
        <v>1593</v>
      </c>
      <c r="J191" s="27" t="s">
        <v>1594</v>
      </c>
      <c r="K191" s="27" t="s">
        <v>1590</v>
      </c>
      <c r="L191" s="27" t="s">
        <v>1595</v>
      </c>
      <c r="M191" s="27" t="s">
        <v>1596</v>
      </c>
      <c r="N191" s="27" t="s">
        <v>1597</v>
      </c>
      <c r="O191" s="27" t="s">
        <v>1598</v>
      </c>
      <c r="P191" s="27" t="s">
        <v>1598</v>
      </c>
      <c r="Q191" s="27" t="s">
        <v>1599</v>
      </c>
      <c r="R191" s="27" t="s">
        <v>1585</v>
      </c>
      <c r="S191" s="27" t="s">
        <v>1562</v>
      </c>
      <c r="T191" s="27" t="s">
        <v>1600</v>
      </c>
      <c r="U191" s="27">
        <v>2021</v>
      </c>
      <c r="V191" s="25" t="s">
        <v>78</v>
      </c>
      <c r="W191" s="27">
        <v>2021.7</v>
      </c>
      <c r="X191" s="27">
        <v>2021.12</v>
      </c>
      <c r="Y191" s="52">
        <v>100</v>
      </c>
      <c r="Z191" s="49"/>
      <c r="AA191" s="49"/>
      <c r="AB191" s="50"/>
      <c r="AC191" s="49">
        <v>100</v>
      </c>
      <c r="AD191" s="27" t="s">
        <v>1601</v>
      </c>
      <c r="AE191" s="27" t="s">
        <v>1602</v>
      </c>
      <c r="AF191" s="25" t="s">
        <v>78</v>
      </c>
      <c r="AG191" s="25" t="s">
        <v>78</v>
      </c>
      <c r="AH191" s="25" t="s">
        <v>78</v>
      </c>
      <c r="AI191" s="27" t="s">
        <v>79</v>
      </c>
      <c r="AJ191" s="27" t="s">
        <v>78</v>
      </c>
      <c r="AK191" s="27" t="s">
        <v>78</v>
      </c>
      <c r="AL191" s="27"/>
      <c r="AM191" s="27" t="s">
        <v>78</v>
      </c>
      <c r="AN191" s="27"/>
      <c r="AO191" s="27" t="s">
        <v>1569</v>
      </c>
      <c r="AP191" s="27">
        <v>18166360180</v>
      </c>
      <c r="AQ191" s="26"/>
      <c r="AR191" s="26" t="s">
        <v>81</v>
      </c>
    </row>
    <row r="192" s="4" customFormat="1" ht="408" spans="1:44">
      <c r="A192" s="25">
        <v>185</v>
      </c>
      <c r="B192" s="29" t="s">
        <v>1603</v>
      </c>
      <c r="C192" s="25" t="s">
        <v>536</v>
      </c>
      <c r="D192" s="25" t="s">
        <v>1549</v>
      </c>
      <c r="E192" s="27" t="s">
        <v>1604</v>
      </c>
      <c r="F192" s="27" t="s">
        <v>102</v>
      </c>
      <c r="G192" s="27" t="s">
        <v>103</v>
      </c>
      <c r="H192" s="27" t="s">
        <v>1605</v>
      </c>
      <c r="I192" s="27" t="s">
        <v>1606</v>
      </c>
      <c r="J192" s="27" t="s">
        <v>1607</v>
      </c>
      <c r="K192" s="27" t="s">
        <v>1608</v>
      </c>
      <c r="L192" s="27" t="s">
        <v>1609</v>
      </c>
      <c r="M192" s="39" t="s">
        <v>1109</v>
      </c>
      <c r="N192" s="27" t="s">
        <v>1610</v>
      </c>
      <c r="O192" s="27" t="s">
        <v>1611</v>
      </c>
      <c r="P192" s="27" t="s">
        <v>1612</v>
      </c>
      <c r="Q192" s="27" t="s">
        <v>1613</v>
      </c>
      <c r="R192" s="27" t="s">
        <v>1614</v>
      </c>
      <c r="S192" s="27" t="s">
        <v>1562</v>
      </c>
      <c r="T192" s="27" t="s">
        <v>1562</v>
      </c>
      <c r="U192" s="27">
        <v>2021</v>
      </c>
      <c r="V192" s="25" t="s">
        <v>79</v>
      </c>
      <c r="W192" s="27">
        <v>2021.1</v>
      </c>
      <c r="X192" s="27">
        <v>2021.12</v>
      </c>
      <c r="Y192" s="29">
        <v>125</v>
      </c>
      <c r="Z192" s="26">
        <v>76</v>
      </c>
      <c r="AA192" s="26"/>
      <c r="AB192" s="50"/>
      <c r="AC192" s="26">
        <v>49</v>
      </c>
      <c r="AD192" s="27" t="s">
        <v>1615</v>
      </c>
      <c r="AE192" s="27" t="s">
        <v>1616</v>
      </c>
      <c r="AF192" s="25" t="s">
        <v>78</v>
      </c>
      <c r="AG192" s="25" t="str">
        <f>VLOOKUP(B192,[1]Sheet1!$B:$K,10,0)</f>
        <v>是</v>
      </c>
      <c r="AH192" s="25" t="s">
        <v>78</v>
      </c>
      <c r="AI192" s="27" t="s">
        <v>79</v>
      </c>
      <c r="AJ192" s="27" t="str">
        <f>VLOOKUP(B192,[1]Sheet1!$B:$H,7,0)</f>
        <v>是</v>
      </c>
      <c r="AK192" s="27" t="str">
        <f>VLOOKUP(B192,[1]Sheet1!$B:$I,8,0)</f>
        <v>否</v>
      </c>
      <c r="AL192" s="27"/>
      <c r="AM192" s="27" t="str">
        <f>VLOOKUP(B192,[1]Sheet1!$B:$J,9,0)</f>
        <v>否</v>
      </c>
      <c r="AN192" s="27"/>
      <c r="AO192" s="27" t="s">
        <v>1617</v>
      </c>
      <c r="AP192" s="27">
        <v>18166360281</v>
      </c>
      <c r="AQ192" s="26" t="s">
        <v>152</v>
      </c>
      <c r="AR192" s="26"/>
    </row>
    <row r="193" s="4" customFormat="1" ht="276" spans="1:44">
      <c r="A193" s="25">
        <v>186</v>
      </c>
      <c r="B193" s="29" t="s">
        <v>1618</v>
      </c>
      <c r="C193" s="25" t="s">
        <v>536</v>
      </c>
      <c r="D193" s="25" t="s">
        <v>137</v>
      </c>
      <c r="E193" s="27" t="s">
        <v>1619</v>
      </c>
      <c r="F193" s="27" t="s">
        <v>102</v>
      </c>
      <c r="G193" s="27" t="s">
        <v>103</v>
      </c>
      <c r="H193" s="27" t="s">
        <v>1620</v>
      </c>
      <c r="I193" s="27" t="s">
        <v>1621</v>
      </c>
      <c r="J193" s="27" t="s">
        <v>1622</v>
      </c>
      <c r="K193" s="27" t="s">
        <v>1623</v>
      </c>
      <c r="L193" s="27" t="s">
        <v>1624</v>
      </c>
      <c r="M193" s="39" t="s">
        <v>1109</v>
      </c>
      <c r="N193" s="27" t="s">
        <v>1625</v>
      </c>
      <c r="O193" s="27" t="s">
        <v>1626</v>
      </c>
      <c r="P193" s="27" t="s">
        <v>1627</v>
      </c>
      <c r="Q193" s="27" t="s">
        <v>1628</v>
      </c>
      <c r="R193" s="27" t="s">
        <v>1629</v>
      </c>
      <c r="S193" s="27" t="s">
        <v>1562</v>
      </c>
      <c r="T193" s="27" t="s">
        <v>1562</v>
      </c>
      <c r="U193" s="27">
        <v>2021</v>
      </c>
      <c r="V193" s="25" t="s">
        <v>79</v>
      </c>
      <c r="W193" s="27">
        <v>2021.1</v>
      </c>
      <c r="X193" s="27">
        <v>2021.12</v>
      </c>
      <c r="Y193" s="29">
        <v>136</v>
      </c>
      <c r="Z193" s="26">
        <v>86</v>
      </c>
      <c r="AA193" s="26"/>
      <c r="AB193" s="50"/>
      <c r="AC193" s="26">
        <v>91</v>
      </c>
      <c r="AD193" s="27" t="s">
        <v>1630</v>
      </c>
      <c r="AE193" s="27" t="s">
        <v>1631</v>
      </c>
      <c r="AF193" s="25" t="s">
        <v>78</v>
      </c>
      <c r="AG193" s="25" t="str">
        <f>VLOOKUP(B193,[1]Sheet1!$B:$K,10,0)</f>
        <v>否</v>
      </c>
      <c r="AH193" s="25" t="s">
        <v>78</v>
      </c>
      <c r="AI193" s="27" t="s">
        <v>79</v>
      </c>
      <c r="AJ193" s="27" t="str">
        <f>VLOOKUP(B193,[1]Sheet1!$B:$H,7,0)</f>
        <v>是</v>
      </c>
      <c r="AK193" s="27" t="str">
        <f>VLOOKUP(B193,[1]Sheet1!$B:$I,8,0)</f>
        <v>否</v>
      </c>
      <c r="AL193" s="27"/>
      <c r="AM193" s="27" t="str">
        <f>VLOOKUP(B193,[1]Sheet1!$B:$J,9,0)</f>
        <v>否</v>
      </c>
      <c r="AN193" s="27"/>
      <c r="AO193" s="27" t="s">
        <v>1617</v>
      </c>
      <c r="AP193" s="27">
        <v>18166360281</v>
      </c>
      <c r="AQ193" s="26" t="s">
        <v>152</v>
      </c>
      <c r="AR193" s="26"/>
    </row>
    <row r="194" s="4" customFormat="1" ht="156" spans="1:44">
      <c r="A194" s="25">
        <v>187</v>
      </c>
      <c r="B194" s="29" t="s">
        <v>1632</v>
      </c>
      <c r="C194" s="25" t="s">
        <v>536</v>
      </c>
      <c r="D194" s="25" t="s">
        <v>1549</v>
      </c>
      <c r="E194" s="27" t="s">
        <v>1633</v>
      </c>
      <c r="F194" s="27" t="s">
        <v>102</v>
      </c>
      <c r="G194" s="27" t="s">
        <v>103</v>
      </c>
      <c r="H194" s="27" t="s">
        <v>1634</v>
      </c>
      <c r="I194" s="27" t="s">
        <v>1606</v>
      </c>
      <c r="J194" s="27" t="s">
        <v>1607</v>
      </c>
      <c r="K194" s="27" t="s">
        <v>1634</v>
      </c>
      <c r="L194" s="27" t="s">
        <v>1635</v>
      </c>
      <c r="M194" s="39" t="s">
        <v>1109</v>
      </c>
      <c r="N194" s="27" t="s">
        <v>1636</v>
      </c>
      <c r="O194" s="27" t="s">
        <v>1637</v>
      </c>
      <c r="P194" s="27" t="s">
        <v>1612</v>
      </c>
      <c r="Q194" s="27" t="s">
        <v>1638</v>
      </c>
      <c r="R194" s="27" t="s">
        <v>1614</v>
      </c>
      <c r="S194" s="27" t="s">
        <v>1562</v>
      </c>
      <c r="T194" s="27" t="s">
        <v>1562</v>
      </c>
      <c r="U194" s="27">
        <v>2021</v>
      </c>
      <c r="V194" s="25" t="s">
        <v>79</v>
      </c>
      <c r="W194" s="27">
        <v>2021.1</v>
      </c>
      <c r="X194" s="27">
        <v>2021.12</v>
      </c>
      <c r="Y194" s="29">
        <v>76</v>
      </c>
      <c r="Z194" s="26"/>
      <c r="AA194" s="26">
        <v>76</v>
      </c>
      <c r="AB194" s="50"/>
      <c r="AC194" s="26"/>
      <c r="AD194" s="27" t="s">
        <v>1639</v>
      </c>
      <c r="AE194" s="27" t="s">
        <v>1640</v>
      </c>
      <c r="AF194" s="25" t="s">
        <v>78</v>
      </c>
      <c r="AG194" s="25" t="str">
        <f>VLOOKUP(B194,[1]Sheet1!$B:$K,10,0)</f>
        <v>是</v>
      </c>
      <c r="AH194" s="25" t="s">
        <v>78</v>
      </c>
      <c r="AI194" s="27" t="s">
        <v>79</v>
      </c>
      <c r="AJ194" s="27" t="str">
        <f>VLOOKUP(B194,[1]Sheet1!$B:$H,7,0)</f>
        <v>是</v>
      </c>
      <c r="AK194" s="27" t="str">
        <f>VLOOKUP(B194,[1]Sheet1!$B:$I,8,0)</f>
        <v>否</v>
      </c>
      <c r="AL194" s="27"/>
      <c r="AM194" s="27" t="str">
        <f>VLOOKUP(B194,[1]Sheet1!$B:$J,9,0)</f>
        <v>否</v>
      </c>
      <c r="AN194" s="27"/>
      <c r="AO194" s="27" t="s">
        <v>1641</v>
      </c>
      <c r="AP194" s="27">
        <v>18166360219</v>
      </c>
      <c r="AQ194" s="73" t="s">
        <v>1642</v>
      </c>
      <c r="AR194" s="26"/>
    </row>
    <row r="195" s="4" customFormat="1" ht="252" spans="1:44">
      <c r="A195" s="25">
        <v>188</v>
      </c>
      <c r="B195" s="29" t="s">
        <v>1643</v>
      </c>
      <c r="C195" s="25" t="s">
        <v>536</v>
      </c>
      <c r="D195" s="25" t="s">
        <v>137</v>
      </c>
      <c r="E195" s="27" t="s">
        <v>1644</v>
      </c>
      <c r="F195" s="27" t="s">
        <v>102</v>
      </c>
      <c r="G195" s="27" t="s">
        <v>103</v>
      </c>
      <c r="H195" s="27" t="s">
        <v>1620</v>
      </c>
      <c r="I195" s="27" t="s">
        <v>1645</v>
      </c>
      <c r="J195" s="27" t="s">
        <v>1622</v>
      </c>
      <c r="K195" s="27" t="s">
        <v>1646</v>
      </c>
      <c r="L195" s="27" t="s">
        <v>1647</v>
      </c>
      <c r="M195" s="39" t="s">
        <v>1109</v>
      </c>
      <c r="N195" s="27" t="s">
        <v>1648</v>
      </c>
      <c r="O195" s="27" t="s">
        <v>1626</v>
      </c>
      <c r="P195" s="27" t="s">
        <v>1627</v>
      </c>
      <c r="Q195" s="27" t="s">
        <v>1628</v>
      </c>
      <c r="R195" s="27" t="s">
        <v>1629</v>
      </c>
      <c r="S195" s="27" t="s">
        <v>1562</v>
      </c>
      <c r="T195" s="27" t="s">
        <v>1562</v>
      </c>
      <c r="U195" s="27">
        <v>2021</v>
      </c>
      <c r="V195" s="25" t="s">
        <v>79</v>
      </c>
      <c r="W195" s="27">
        <v>2021.1</v>
      </c>
      <c r="X195" s="27">
        <v>2021.12</v>
      </c>
      <c r="Y195" s="29">
        <v>108</v>
      </c>
      <c r="Z195" s="26">
        <v>26</v>
      </c>
      <c r="AA195" s="26"/>
      <c r="AB195" s="50"/>
      <c r="AC195" s="26">
        <f>Y195-Z195</f>
        <v>82</v>
      </c>
      <c r="AD195" s="27" t="s">
        <v>1649</v>
      </c>
      <c r="AE195" s="27" t="s">
        <v>1650</v>
      </c>
      <c r="AF195" s="25" t="s">
        <v>78</v>
      </c>
      <c r="AG195" s="25" t="str">
        <f>VLOOKUP(B195,[1]Sheet1!$B:$K,10,0)</f>
        <v>否</v>
      </c>
      <c r="AH195" s="25" t="s">
        <v>78</v>
      </c>
      <c r="AI195" s="27" t="s">
        <v>79</v>
      </c>
      <c r="AJ195" s="27" t="str">
        <f>VLOOKUP(B195,[1]Sheet1!$B:$H,7,0)</f>
        <v>是</v>
      </c>
      <c r="AK195" s="27" t="str">
        <f>VLOOKUP(B195,[1]Sheet1!$B:$I,8,0)</f>
        <v>否</v>
      </c>
      <c r="AL195" s="27"/>
      <c r="AM195" s="27" t="str">
        <f>VLOOKUP(B195,[1]Sheet1!$B:$J,9,0)</f>
        <v>否</v>
      </c>
      <c r="AN195" s="27"/>
      <c r="AO195" s="27" t="s">
        <v>1617</v>
      </c>
      <c r="AP195" s="27">
        <v>18166360281</v>
      </c>
      <c r="AQ195" s="26" t="s">
        <v>152</v>
      </c>
      <c r="AR195" s="26"/>
    </row>
    <row r="196" s="4" customFormat="1" ht="120" spans="1:44">
      <c r="A196" s="25">
        <v>189</v>
      </c>
      <c r="B196" s="29" t="s">
        <v>1651</v>
      </c>
      <c r="C196" s="25" t="s">
        <v>536</v>
      </c>
      <c r="D196" s="25" t="s">
        <v>1549</v>
      </c>
      <c r="E196" s="27" t="s">
        <v>1652</v>
      </c>
      <c r="F196" s="27" t="s">
        <v>1653</v>
      </c>
      <c r="G196" s="27" t="s">
        <v>1654</v>
      </c>
      <c r="H196" s="27" t="s">
        <v>1655</v>
      </c>
      <c r="I196" s="27" t="s">
        <v>1656</v>
      </c>
      <c r="J196" s="27" t="s">
        <v>1655</v>
      </c>
      <c r="K196" s="27" t="s">
        <v>1657</v>
      </c>
      <c r="L196" s="27" t="s">
        <v>1658</v>
      </c>
      <c r="M196" s="27" t="s">
        <v>71</v>
      </c>
      <c r="N196" s="27" t="s">
        <v>1659</v>
      </c>
      <c r="O196" s="27" t="s">
        <v>1660</v>
      </c>
      <c r="P196" s="27" t="s">
        <v>1661</v>
      </c>
      <c r="Q196" s="27" t="s">
        <v>1662</v>
      </c>
      <c r="R196" s="27" t="s">
        <v>222</v>
      </c>
      <c r="S196" s="27" t="s">
        <v>1562</v>
      </c>
      <c r="T196" s="27" t="s">
        <v>1562</v>
      </c>
      <c r="U196" s="27">
        <v>2021</v>
      </c>
      <c r="V196" s="27" t="s">
        <v>79</v>
      </c>
      <c r="W196" s="27">
        <v>2021.1</v>
      </c>
      <c r="X196" s="27">
        <v>2021.12</v>
      </c>
      <c r="Y196" s="52">
        <v>200</v>
      </c>
      <c r="Z196" s="49">
        <v>200</v>
      </c>
      <c r="AA196" s="49"/>
      <c r="AB196" s="50"/>
      <c r="AC196" s="49"/>
      <c r="AD196" s="27" t="s">
        <v>1663</v>
      </c>
      <c r="AE196" s="27" t="s">
        <v>1663</v>
      </c>
      <c r="AF196" s="25" t="s">
        <v>78</v>
      </c>
      <c r="AG196" s="25" t="str">
        <f>VLOOKUP(B196,[1]Sheet1!$B:$K,10,0)</f>
        <v>是</v>
      </c>
      <c r="AH196" s="25" t="s">
        <v>78</v>
      </c>
      <c r="AI196" s="27" t="s">
        <v>79</v>
      </c>
      <c r="AJ196" s="27" t="str">
        <f>VLOOKUP(B196,[1]Sheet1!$B:$H,7,0)</f>
        <v>是</v>
      </c>
      <c r="AK196" s="27" t="str">
        <f>VLOOKUP(B196,[1]Sheet1!$B:$I,8,0)</f>
        <v>是</v>
      </c>
      <c r="AL196" s="27"/>
      <c r="AM196" s="27" t="str">
        <f>VLOOKUP(B196,[1]Sheet1!$B:$J,9,0)</f>
        <v>是</v>
      </c>
      <c r="AN196" s="27"/>
      <c r="AO196" s="27" t="s">
        <v>1664</v>
      </c>
      <c r="AP196" s="27">
        <v>18166360237</v>
      </c>
      <c r="AQ196" s="26"/>
      <c r="AR196" s="26"/>
    </row>
    <row r="197" s="4" customFormat="1" ht="159" customHeight="1" spans="1:44">
      <c r="A197" s="25">
        <v>190</v>
      </c>
      <c r="B197" s="29" t="s">
        <v>1665</v>
      </c>
      <c r="C197" s="25" t="s">
        <v>536</v>
      </c>
      <c r="D197" s="25" t="s">
        <v>1549</v>
      </c>
      <c r="E197" s="27" t="s">
        <v>1666</v>
      </c>
      <c r="F197" s="27" t="s">
        <v>102</v>
      </c>
      <c r="G197" s="27" t="s">
        <v>1667</v>
      </c>
      <c r="H197" s="27" t="s">
        <v>1668</v>
      </c>
      <c r="I197" s="27" t="s">
        <v>1669</v>
      </c>
      <c r="J197" s="27" t="s">
        <v>1668</v>
      </c>
      <c r="K197" s="27" t="s">
        <v>1663</v>
      </c>
      <c r="L197" s="27" t="s">
        <v>1624</v>
      </c>
      <c r="M197" s="27" t="s">
        <v>71</v>
      </c>
      <c r="N197" s="27" t="s">
        <v>1670</v>
      </c>
      <c r="O197" s="27" t="s">
        <v>1671</v>
      </c>
      <c r="P197" s="27" t="s">
        <v>1672</v>
      </c>
      <c r="Q197" s="27" t="s">
        <v>1673</v>
      </c>
      <c r="R197" s="27" t="s">
        <v>222</v>
      </c>
      <c r="S197" s="27" t="s">
        <v>1562</v>
      </c>
      <c r="T197" s="27" t="s">
        <v>1562</v>
      </c>
      <c r="U197" s="27">
        <v>2021</v>
      </c>
      <c r="V197" s="25" t="s">
        <v>79</v>
      </c>
      <c r="W197" s="27">
        <v>2021.1</v>
      </c>
      <c r="X197" s="27">
        <v>2021.12</v>
      </c>
      <c r="Y197" s="29">
        <v>200</v>
      </c>
      <c r="Z197" s="26">
        <v>200</v>
      </c>
      <c r="AA197" s="26"/>
      <c r="AB197" s="50"/>
      <c r="AC197" s="26"/>
      <c r="AD197" s="27" t="s">
        <v>1663</v>
      </c>
      <c r="AE197" s="27" t="s">
        <v>1663</v>
      </c>
      <c r="AF197" s="25" t="s">
        <v>78</v>
      </c>
      <c r="AG197" s="25" t="str">
        <f>VLOOKUP(B197,[1]Sheet1!$B:$K,10,0)</f>
        <v>是</v>
      </c>
      <c r="AH197" s="25" t="s">
        <v>78</v>
      </c>
      <c r="AI197" s="27" t="s">
        <v>79</v>
      </c>
      <c r="AJ197" s="27" t="str">
        <f>VLOOKUP(B197,[1]Sheet1!$B:$H,7,0)</f>
        <v>是</v>
      </c>
      <c r="AK197" s="27" t="str">
        <f>VLOOKUP(B197,[1]Sheet1!$B:$I,8,0)</f>
        <v>是</v>
      </c>
      <c r="AL197" s="27"/>
      <c r="AM197" s="27" t="str">
        <f>VLOOKUP(B197,[1]Sheet1!$B:$J,9,0)</f>
        <v>是</v>
      </c>
      <c r="AN197" s="27"/>
      <c r="AO197" s="27" t="s">
        <v>1664</v>
      </c>
      <c r="AP197" s="27">
        <v>18166360237</v>
      </c>
      <c r="AQ197" s="26" t="s">
        <v>152</v>
      </c>
      <c r="AR197" s="26"/>
    </row>
    <row r="198" s="4" customFormat="1" ht="72" spans="1:44">
      <c r="A198" s="25">
        <v>191</v>
      </c>
      <c r="B198" s="29" t="s">
        <v>1674</v>
      </c>
      <c r="C198" s="25" t="s">
        <v>536</v>
      </c>
      <c r="D198" s="25" t="s">
        <v>1549</v>
      </c>
      <c r="E198" s="27" t="s">
        <v>1675</v>
      </c>
      <c r="F198" s="27" t="s">
        <v>102</v>
      </c>
      <c r="G198" s="27" t="s">
        <v>1654</v>
      </c>
      <c r="H198" s="27" t="s">
        <v>1676</v>
      </c>
      <c r="I198" s="27" t="s">
        <v>1677</v>
      </c>
      <c r="J198" s="27" t="s">
        <v>1676</v>
      </c>
      <c r="K198" s="27" t="s">
        <v>1678</v>
      </c>
      <c r="L198" s="27" t="s">
        <v>1624</v>
      </c>
      <c r="M198" s="27" t="s">
        <v>71</v>
      </c>
      <c r="N198" s="27" t="s">
        <v>1679</v>
      </c>
      <c r="O198" s="27" t="s">
        <v>1680</v>
      </c>
      <c r="P198" s="27" t="s">
        <v>1681</v>
      </c>
      <c r="Q198" s="27" t="s">
        <v>1682</v>
      </c>
      <c r="R198" s="27" t="s">
        <v>222</v>
      </c>
      <c r="S198" s="27" t="s">
        <v>1562</v>
      </c>
      <c r="T198" s="27" t="s">
        <v>1562</v>
      </c>
      <c r="U198" s="27">
        <v>2021</v>
      </c>
      <c r="V198" s="25" t="s">
        <v>78</v>
      </c>
      <c r="W198" s="27">
        <v>2021.1</v>
      </c>
      <c r="X198" s="27">
        <v>2021.12</v>
      </c>
      <c r="Y198" s="52">
        <v>600</v>
      </c>
      <c r="Z198" s="49"/>
      <c r="AA198" s="49"/>
      <c r="AB198" s="50"/>
      <c r="AC198" s="49">
        <v>600</v>
      </c>
      <c r="AD198" s="27" t="s">
        <v>1678</v>
      </c>
      <c r="AE198" s="27" t="s">
        <v>1678</v>
      </c>
      <c r="AF198" s="25" t="s">
        <v>78</v>
      </c>
      <c r="AG198" s="25" t="s">
        <v>78</v>
      </c>
      <c r="AH198" s="25" t="s">
        <v>78</v>
      </c>
      <c r="AI198" s="27" t="s">
        <v>79</v>
      </c>
      <c r="AJ198" s="27" t="s">
        <v>79</v>
      </c>
      <c r="AK198" s="27" t="s">
        <v>78</v>
      </c>
      <c r="AL198" s="27"/>
      <c r="AM198" s="27" t="s">
        <v>78</v>
      </c>
      <c r="AN198" s="27"/>
      <c r="AO198" s="27" t="s">
        <v>1664</v>
      </c>
      <c r="AP198" s="27">
        <v>18166360237</v>
      </c>
      <c r="AQ198" s="26"/>
      <c r="AR198" s="26" t="s">
        <v>81</v>
      </c>
    </row>
    <row r="199" s="5" customFormat="1" ht="60" spans="1:44">
      <c r="A199" s="74">
        <v>192</v>
      </c>
      <c r="B199" s="75" t="s">
        <v>1683</v>
      </c>
      <c r="C199" s="74" t="s">
        <v>536</v>
      </c>
      <c r="D199" s="74" t="s">
        <v>1549</v>
      </c>
      <c r="E199" s="76" t="s">
        <v>1684</v>
      </c>
      <c r="F199" s="77" t="s">
        <v>102</v>
      </c>
      <c r="G199" s="77" t="s">
        <v>1685</v>
      </c>
      <c r="H199" s="78" t="s">
        <v>1686</v>
      </c>
      <c r="I199" s="77" t="s">
        <v>1687</v>
      </c>
      <c r="J199" s="76" t="s">
        <v>1684</v>
      </c>
      <c r="K199" s="77" t="s">
        <v>1688</v>
      </c>
      <c r="L199" s="77" t="s">
        <v>106</v>
      </c>
      <c r="M199" s="77" t="s">
        <v>71</v>
      </c>
      <c r="N199" s="77" t="s">
        <v>878</v>
      </c>
      <c r="O199" s="77" t="s">
        <v>1689</v>
      </c>
      <c r="P199" s="77" t="s">
        <v>1690</v>
      </c>
      <c r="Q199" s="77" t="s">
        <v>1691</v>
      </c>
      <c r="R199" s="77" t="s">
        <v>161</v>
      </c>
      <c r="S199" s="77" t="s">
        <v>1562</v>
      </c>
      <c r="T199" s="77" t="s">
        <v>1562</v>
      </c>
      <c r="U199" s="77" t="s">
        <v>1692</v>
      </c>
      <c r="V199" s="74" t="s">
        <v>79</v>
      </c>
      <c r="W199" s="77">
        <v>2021.01</v>
      </c>
      <c r="X199" s="77">
        <v>2022.12</v>
      </c>
      <c r="Y199" s="81">
        <v>150</v>
      </c>
      <c r="Z199" s="82"/>
      <c r="AA199" s="82">
        <v>50</v>
      </c>
      <c r="AB199" s="83"/>
      <c r="AC199" s="82">
        <v>100</v>
      </c>
      <c r="AD199" s="77" t="s">
        <v>1693</v>
      </c>
      <c r="AE199" s="77" t="s">
        <v>1693</v>
      </c>
      <c r="AF199" s="74" t="s">
        <v>78</v>
      </c>
      <c r="AG199" s="74" t="str">
        <f>VLOOKUP(B199,[1]Sheet1!$B:$K,10,0)</f>
        <v>是</v>
      </c>
      <c r="AH199" s="74" t="s">
        <v>78</v>
      </c>
      <c r="AI199" s="77" t="s">
        <v>78</v>
      </c>
      <c r="AJ199" s="77" t="str">
        <f>VLOOKUP(B199,[1]Sheet1!$B:$H,7,0)</f>
        <v>是</v>
      </c>
      <c r="AK199" s="77" t="str">
        <f>VLOOKUP(B199,[1]Sheet1!$B:$I,8,0)</f>
        <v>否</v>
      </c>
      <c r="AL199" s="77"/>
      <c r="AM199" s="77" t="str">
        <f>VLOOKUP(B199,[1]Sheet1!$B:$J,9,0)</f>
        <v>否</v>
      </c>
      <c r="AN199" s="77"/>
      <c r="AO199" s="77" t="s">
        <v>1694</v>
      </c>
      <c r="AP199" s="77">
        <v>18166360238</v>
      </c>
      <c r="AQ199" s="84" t="s">
        <v>1642</v>
      </c>
      <c r="AR199" s="82"/>
    </row>
    <row r="200" s="4" customFormat="1" ht="120" spans="1:44">
      <c r="A200" s="25">
        <v>193</v>
      </c>
      <c r="B200" s="29" t="s">
        <v>1695</v>
      </c>
      <c r="C200" s="25" t="s">
        <v>536</v>
      </c>
      <c r="D200" s="25" t="s">
        <v>1549</v>
      </c>
      <c r="E200" s="27" t="s">
        <v>1696</v>
      </c>
      <c r="F200" s="27" t="s">
        <v>102</v>
      </c>
      <c r="G200" s="27" t="s">
        <v>1654</v>
      </c>
      <c r="H200" s="27" t="s">
        <v>1697</v>
      </c>
      <c r="I200" s="27" t="s">
        <v>1698</v>
      </c>
      <c r="J200" s="27" t="s">
        <v>1697</v>
      </c>
      <c r="K200" s="27" t="s">
        <v>1699</v>
      </c>
      <c r="L200" s="27" t="s">
        <v>106</v>
      </c>
      <c r="M200" s="27" t="s">
        <v>71</v>
      </c>
      <c r="N200" s="27" t="s">
        <v>878</v>
      </c>
      <c r="O200" s="27" t="s">
        <v>1700</v>
      </c>
      <c r="P200" s="27" t="s">
        <v>1697</v>
      </c>
      <c r="Q200" s="27" t="s">
        <v>1701</v>
      </c>
      <c r="R200" s="27" t="s">
        <v>161</v>
      </c>
      <c r="S200" s="27" t="s">
        <v>1562</v>
      </c>
      <c r="T200" s="27" t="s">
        <v>1562</v>
      </c>
      <c r="U200" s="27" t="s">
        <v>1702</v>
      </c>
      <c r="V200" s="25" t="s">
        <v>78</v>
      </c>
      <c r="W200" s="27">
        <v>2020.01</v>
      </c>
      <c r="X200" s="27">
        <v>2021.12</v>
      </c>
      <c r="Y200" s="52">
        <v>58</v>
      </c>
      <c r="Z200" s="49"/>
      <c r="AA200" s="49"/>
      <c r="AB200" s="50"/>
      <c r="AC200" s="49">
        <v>58</v>
      </c>
      <c r="AD200" s="27" t="s">
        <v>1703</v>
      </c>
      <c r="AE200" s="27" t="s">
        <v>1703</v>
      </c>
      <c r="AF200" s="25" t="s">
        <v>78</v>
      </c>
      <c r="AG200" s="25" t="s">
        <v>78</v>
      </c>
      <c r="AH200" s="25" t="s">
        <v>78</v>
      </c>
      <c r="AI200" s="27" t="s">
        <v>78</v>
      </c>
      <c r="AJ200" s="27" t="s">
        <v>78</v>
      </c>
      <c r="AK200" s="27" t="s">
        <v>78</v>
      </c>
      <c r="AL200" s="27"/>
      <c r="AM200" s="27" t="s">
        <v>78</v>
      </c>
      <c r="AN200" s="27"/>
      <c r="AO200" s="27" t="s">
        <v>1704</v>
      </c>
      <c r="AP200" s="27">
        <v>18166360279</v>
      </c>
      <c r="AQ200" s="26"/>
      <c r="AR200" s="26" t="s">
        <v>81</v>
      </c>
    </row>
    <row r="201" s="4" customFormat="1" ht="48" spans="1:44">
      <c r="A201" s="25">
        <v>194</v>
      </c>
      <c r="B201" s="29" t="s">
        <v>1705</v>
      </c>
      <c r="C201" s="25" t="s">
        <v>536</v>
      </c>
      <c r="D201" s="25" t="s">
        <v>1549</v>
      </c>
      <c r="E201" s="27" t="s">
        <v>1706</v>
      </c>
      <c r="F201" s="27" t="s">
        <v>102</v>
      </c>
      <c r="G201" s="27" t="s">
        <v>1707</v>
      </c>
      <c r="H201" s="27" t="s">
        <v>1708</v>
      </c>
      <c r="I201" s="27" t="s">
        <v>1709</v>
      </c>
      <c r="J201" s="27" t="s">
        <v>1708</v>
      </c>
      <c r="K201" s="27" t="s">
        <v>1710</v>
      </c>
      <c r="L201" s="27" t="s">
        <v>106</v>
      </c>
      <c r="M201" s="27" t="s">
        <v>71</v>
      </c>
      <c r="N201" s="27" t="s">
        <v>878</v>
      </c>
      <c r="O201" s="27" t="s">
        <v>1700</v>
      </c>
      <c r="P201" s="27" t="s">
        <v>1711</v>
      </c>
      <c r="Q201" s="27" t="s">
        <v>1712</v>
      </c>
      <c r="R201" s="27" t="s">
        <v>161</v>
      </c>
      <c r="S201" s="27" t="s">
        <v>1562</v>
      </c>
      <c r="T201" s="27" t="s">
        <v>1562</v>
      </c>
      <c r="U201" s="27" t="s">
        <v>1702</v>
      </c>
      <c r="V201" s="25" t="s">
        <v>78</v>
      </c>
      <c r="W201" s="27">
        <v>2020.01</v>
      </c>
      <c r="X201" s="27">
        <v>2021.12</v>
      </c>
      <c r="Y201" s="52">
        <v>50</v>
      </c>
      <c r="Z201" s="49"/>
      <c r="AA201" s="49"/>
      <c r="AB201" s="50"/>
      <c r="AC201" s="49">
        <v>50</v>
      </c>
      <c r="AD201" s="27" t="s">
        <v>1703</v>
      </c>
      <c r="AE201" s="27" t="s">
        <v>1703</v>
      </c>
      <c r="AF201" s="25" t="s">
        <v>78</v>
      </c>
      <c r="AG201" s="25" t="s">
        <v>78</v>
      </c>
      <c r="AH201" s="25" t="s">
        <v>78</v>
      </c>
      <c r="AI201" s="27" t="s">
        <v>78</v>
      </c>
      <c r="AJ201" s="27" t="s">
        <v>78</v>
      </c>
      <c r="AK201" s="27" t="s">
        <v>78</v>
      </c>
      <c r="AL201" s="27"/>
      <c r="AM201" s="27" t="s">
        <v>78</v>
      </c>
      <c r="AN201" s="27"/>
      <c r="AO201" s="27" t="s">
        <v>1713</v>
      </c>
      <c r="AP201" s="27">
        <v>13709441685</v>
      </c>
      <c r="AQ201" s="26"/>
      <c r="AR201" s="26" t="s">
        <v>81</v>
      </c>
    </row>
    <row r="202" s="4" customFormat="1" ht="276" spans="1:44">
      <c r="A202" s="25">
        <v>195</v>
      </c>
      <c r="B202" s="79" t="s">
        <v>1714</v>
      </c>
      <c r="C202" s="25" t="s">
        <v>536</v>
      </c>
      <c r="D202" s="25" t="s">
        <v>1549</v>
      </c>
      <c r="E202" s="27" t="s">
        <v>1715</v>
      </c>
      <c r="F202" s="27" t="s">
        <v>65</v>
      </c>
      <c r="G202" s="27" t="s">
        <v>103</v>
      </c>
      <c r="H202" s="27" t="s">
        <v>1716</v>
      </c>
      <c r="I202" s="27" t="s">
        <v>1717</v>
      </c>
      <c r="J202" s="27" t="s">
        <v>1716</v>
      </c>
      <c r="K202" s="27" t="s">
        <v>1718</v>
      </c>
      <c r="L202" s="27" t="s">
        <v>1719</v>
      </c>
      <c r="M202" s="39" t="s">
        <v>1109</v>
      </c>
      <c r="N202" s="27" t="s">
        <v>1720</v>
      </c>
      <c r="O202" s="27" t="s">
        <v>1721</v>
      </c>
      <c r="P202" s="27" t="s">
        <v>1722</v>
      </c>
      <c r="Q202" s="27" t="s">
        <v>1599</v>
      </c>
      <c r="R202" s="27" t="s">
        <v>1723</v>
      </c>
      <c r="S202" s="27" t="s">
        <v>1562</v>
      </c>
      <c r="T202" s="27" t="s">
        <v>1562</v>
      </c>
      <c r="U202" s="27">
        <v>2021</v>
      </c>
      <c r="V202" s="25" t="s">
        <v>79</v>
      </c>
      <c r="W202" s="27">
        <v>2018.1</v>
      </c>
      <c r="X202" s="27">
        <v>2021.12</v>
      </c>
      <c r="Y202" s="29">
        <v>500</v>
      </c>
      <c r="Z202" s="26">
        <v>42.61</v>
      </c>
      <c r="AA202" s="26"/>
      <c r="AB202" s="50"/>
      <c r="AC202" s="26">
        <v>457.39</v>
      </c>
      <c r="AD202" s="27">
        <v>200</v>
      </c>
      <c r="AE202" s="27">
        <v>20</v>
      </c>
      <c r="AF202" s="25" t="s">
        <v>78</v>
      </c>
      <c r="AG202" s="25" t="str">
        <f>VLOOKUP(B202,[1]Sheet1!$B:$K,10,0)</f>
        <v>否</v>
      </c>
      <c r="AH202" s="25" t="s">
        <v>78</v>
      </c>
      <c r="AI202" s="27" t="s">
        <v>79</v>
      </c>
      <c r="AJ202" s="27" t="str">
        <f>VLOOKUP(B202,[1]Sheet1!$B:$H,7,0)</f>
        <v>是</v>
      </c>
      <c r="AK202" s="27" t="str">
        <f>VLOOKUP(B202,[1]Sheet1!$B:$I,8,0)</f>
        <v>否</v>
      </c>
      <c r="AL202" s="27"/>
      <c r="AM202" s="27" t="str">
        <f>VLOOKUP(B202,[1]Sheet1!$B:$J,9,0)</f>
        <v>否</v>
      </c>
      <c r="AN202" s="27"/>
      <c r="AO202" s="27" t="s">
        <v>1724</v>
      </c>
      <c r="AP202" s="27">
        <v>18166360023</v>
      </c>
      <c r="AQ202" s="26" t="s">
        <v>152</v>
      </c>
      <c r="AR202" s="26"/>
    </row>
    <row r="203" s="4" customFormat="1" ht="300" spans="1:44">
      <c r="A203" s="25">
        <v>196</v>
      </c>
      <c r="B203" s="29" t="s">
        <v>1725</v>
      </c>
      <c r="C203" s="25" t="s">
        <v>536</v>
      </c>
      <c r="D203" s="25" t="s">
        <v>1549</v>
      </c>
      <c r="E203" s="27" t="s">
        <v>1726</v>
      </c>
      <c r="F203" s="27" t="s">
        <v>102</v>
      </c>
      <c r="G203" s="27" t="s">
        <v>603</v>
      </c>
      <c r="H203" s="27" t="s">
        <v>1727</v>
      </c>
      <c r="I203" s="27" t="s">
        <v>1728</v>
      </c>
      <c r="J203" s="27" t="s">
        <v>1729</v>
      </c>
      <c r="K203" s="27" t="s">
        <v>1730</v>
      </c>
      <c r="L203" s="27" t="s">
        <v>1731</v>
      </c>
      <c r="M203" s="39" t="s">
        <v>1109</v>
      </c>
      <c r="N203" s="27" t="s">
        <v>107</v>
      </c>
      <c r="O203" s="27" t="s">
        <v>1732</v>
      </c>
      <c r="P203" s="27" t="s">
        <v>1733</v>
      </c>
      <c r="Q203" s="27" t="s">
        <v>407</v>
      </c>
      <c r="R203" s="25" t="s">
        <v>972</v>
      </c>
      <c r="S203" s="27" t="s">
        <v>1562</v>
      </c>
      <c r="T203" s="27" t="s">
        <v>1562</v>
      </c>
      <c r="U203" s="27">
        <v>2021</v>
      </c>
      <c r="V203" s="25" t="s">
        <v>78</v>
      </c>
      <c r="W203" s="27">
        <v>2020.7</v>
      </c>
      <c r="X203" s="27">
        <v>2021.12</v>
      </c>
      <c r="Y203" s="52">
        <v>650</v>
      </c>
      <c r="Z203" s="49"/>
      <c r="AA203" s="49"/>
      <c r="AB203" s="50"/>
      <c r="AC203" s="49">
        <v>650</v>
      </c>
      <c r="AD203" s="27" t="s">
        <v>1734</v>
      </c>
      <c r="AE203" s="27" t="s">
        <v>1734</v>
      </c>
      <c r="AF203" s="25" t="s">
        <v>78</v>
      </c>
      <c r="AG203" s="25" t="s">
        <v>78</v>
      </c>
      <c r="AH203" s="25" t="s">
        <v>78</v>
      </c>
      <c r="AI203" s="27" t="s">
        <v>79</v>
      </c>
      <c r="AJ203" s="27" t="s">
        <v>78</v>
      </c>
      <c r="AK203" s="27" t="s">
        <v>78</v>
      </c>
      <c r="AL203" s="27"/>
      <c r="AM203" s="27" t="s">
        <v>78</v>
      </c>
      <c r="AN203" s="27"/>
      <c r="AO203" s="27" t="s">
        <v>1735</v>
      </c>
      <c r="AP203" s="27">
        <v>17783531065</v>
      </c>
      <c r="AQ203" s="26"/>
      <c r="AR203" s="26" t="s">
        <v>81</v>
      </c>
    </row>
    <row r="204" s="4" customFormat="1" ht="192" spans="1:44">
      <c r="A204" s="25">
        <v>197</v>
      </c>
      <c r="B204" s="29" t="s">
        <v>1736</v>
      </c>
      <c r="C204" s="25" t="s">
        <v>536</v>
      </c>
      <c r="D204" s="25" t="s">
        <v>1549</v>
      </c>
      <c r="E204" s="27" t="s">
        <v>1737</v>
      </c>
      <c r="F204" s="27" t="s">
        <v>102</v>
      </c>
      <c r="G204" s="27" t="s">
        <v>603</v>
      </c>
      <c r="H204" s="27" t="s">
        <v>1738</v>
      </c>
      <c r="I204" s="27" t="s">
        <v>1739</v>
      </c>
      <c r="J204" s="27" t="s">
        <v>1740</v>
      </c>
      <c r="K204" s="27" t="s">
        <v>1741</v>
      </c>
      <c r="L204" s="27" t="s">
        <v>1742</v>
      </c>
      <c r="M204" s="39" t="s">
        <v>1109</v>
      </c>
      <c r="N204" s="27" t="s">
        <v>1743</v>
      </c>
      <c r="O204" s="27" t="s">
        <v>1739</v>
      </c>
      <c r="P204" s="27" t="s">
        <v>1744</v>
      </c>
      <c r="Q204" s="27" t="s">
        <v>1745</v>
      </c>
      <c r="R204" s="25" t="s">
        <v>972</v>
      </c>
      <c r="S204" s="27" t="s">
        <v>1562</v>
      </c>
      <c r="T204" s="27" t="s">
        <v>1562</v>
      </c>
      <c r="U204" s="27">
        <v>2021</v>
      </c>
      <c r="V204" s="25" t="s">
        <v>78</v>
      </c>
      <c r="W204" s="27">
        <v>2021.1</v>
      </c>
      <c r="X204" s="27">
        <v>2021.12</v>
      </c>
      <c r="Y204" s="52">
        <v>120</v>
      </c>
      <c r="Z204" s="49"/>
      <c r="AA204" s="49"/>
      <c r="AB204" s="50"/>
      <c r="AC204" s="49">
        <v>120</v>
      </c>
      <c r="AD204" s="27" t="s">
        <v>103</v>
      </c>
      <c r="AE204" s="27" t="s">
        <v>103</v>
      </c>
      <c r="AF204" s="25" t="s">
        <v>78</v>
      </c>
      <c r="AG204" s="25" t="s">
        <v>78</v>
      </c>
      <c r="AH204" s="25" t="s">
        <v>78</v>
      </c>
      <c r="AI204" s="27" t="s">
        <v>78</v>
      </c>
      <c r="AJ204" s="27" t="s">
        <v>78</v>
      </c>
      <c r="AK204" s="27" t="s">
        <v>78</v>
      </c>
      <c r="AL204" s="27"/>
      <c r="AM204" s="27" t="s">
        <v>78</v>
      </c>
      <c r="AN204" s="27"/>
      <c r="AO204" s="27" t="s">
        <v>1735</v>
      </c>
      <c r="AP204" s="27">
        <v>17783531065</v>
      </c>
      <c r="AQ204" s="26"/>
      <c r="AR204" s="26" t="s">
        <v>81</v>
      </c>
    </row>
    <row r="205" s="4" customFormat="1" ht="108" spans="1:44">
      <c r="A205" s="25">
        <v>198</v>
      </c>
      <c r="B205" s="29" t="s">
        <v>1746</v>
      </c>
      <c r="C205" s="25" t="s">
        <v>536</v>
      </c>
      <c r="D205" s="25" t="s">
        <v>1549</v>
      </c>
      <c r="E205" s="27" t="s">
        <v>1747</v>
      </c>
      <c r="F205" s="27" t="s">
        <v>65</v>
      </c>
      <c r="G205" s="27" t="s">
        <v>603</v>
      </c>
      <c r="H205" s="27" t="s">
        <v>1748</v>
      </c>
      <c r="I205" s="27" t="s">
        <v>1748</v>
      </c>
      <c r="J205" s="27" t="s">
        <v>1749</v>
      </c>
      <c r="K205" s="27" t="s">
        <v>1750</v>
      </c>
      <c r="L205" s="27" t="s">
        <v>1751</v>
      </c>
      <c r="M205" s="39" t="s">
        <v>1109</v>
      </c>
      <c r="N205" s="27" t="s">
        <v>1752</v>
      </c>
      <c r="O205" s="27" t="s">
        <v>1753</v>
      </c>
      <c r="P205" s="27" t="s">
        <v>1754</v>
      </c>
      <c r="Q205" s="27" t="s">
        <v>1755</v>
      </c>
      <c r="R205" s="27" t="s">
        <v>1050</v>
      </c>
      <c r="S205" s="27" t="s">
        <v>1562</v>
      </c>
      <c r="T205" s="27" t="s">
        <v>1562</v>
      </c>
      <c r="U205" s="27">
        <v>2021</v>
      </c>
      <c r="V205" s="25" t="s">
        <v>79</v>
      </c>
      <c r="W205" s="27">
        <v>2018.1</v>
      </c>
      <c r="X205" s="27">
        <v>2021.12</v>
      </c>
      <c r="Y205" s="29">
        <v>1000</v>
      </c>
      <c r="Z205" s="26">
        <v>43</v>
      </c>
      <c r="AA205" s="26"/>
      <c r="AB205" s="50"/>
      <c r="AC205" s="26">
        <v>957</v>
      </c>
      <c r="AD205" s="27" t="s">
        <v>103</v>
      </c>
      <c r="AE205" s="27" t="s">
        <v>103</v>
      </c>
      <c r="AF205" s="25" t="s">
        <v>78</v>
      </c>
      <c r="AG205" s="25" t="str">
        <f>VLOOKUP(B205,[1]Sheet1!$B:$K,10,0)</f>
        <v>否</v>
      </c>
      <c r="AH205" s="25" t="s">
        <v>78</v>
      </c>
      <c r="AI205" s="27" t="s">
        <v>78</v>
      </c>
      <c r="AJ205" s="27" t="str">
        <f>VLOOKUP(B205,[1]Sheet1!$B:$H,7,0)</f>
        <v>是</v>
      </c>
      <c r="AK205" s="27" t="str">
        <f>VLOOKUP(B205,[1]Sheet1!$B:$I,8,0)</f>
        <v>否</v>
      </c>
      <c r="AL205" s="27"/>
      <c r="AM205" s="27" t="str">
        <f>VLOOKUP(B205,[1]Sheet1!$B:$J,9,0)</f>
        <v>否</v>
      </c>
      <c r="AN205" s="27"/>
      <c r="AO205" s="27" t="s">
        <v>1735</v>
      </c>
      <c r="AP205" s="27">
        <v>17783531065</v>
      </c>
      <c r="AQ205" s="26" t="s">
        <v>152</v>
      </c>
      <c r="AR205" s="26"/>
    </row>
    <row r="206" s="4" customFormat="1" ht="84" spans="1:44">
      <c r="A206" s="25">
        <v>199</v>
      </c>
      <c r="B206" s="29" t="s">
        <v>1756</v>
      </c>
      <c r="C206" s="25" t="s">
        <v>536</v>
      </c>
      <c r="D206" s="25" t="s">
        <v>1549</v>
      </c>
      <c r="E206" s="27" t="s">
        <v>1757</v>
      </c>
      <c r="F206" s="27" t="s">
        <v>102</v>
      </c>
      <c r="G206" s="27" t="s">
        <v>603</v>
      </c>
      <c r="H206" s="27" t="s">
        <v>1758</v>
      </c>
      <c r="I206" s="27" t="s">
        <v>1758</v>
      </c>
      <c r="J206" s="27" t="s">
        <v>1759</v>
      </c>
      <c r="K206" s="27" t="s">
        <v>1750</v>
      </c>
      <c r="L206" s="27" t="s">
        <v>1760</v>
      </c>
      <c r="M206" s="39" t="s">
        <v>1109</v>
      </c>
      <c r="N206" s="27" t="s">
        <v>107</v>
      </c>
      <c r="O206" s="27" t="s">
        <v>1761</v>
      </c>
      <c r="P206" s="27"/>
      <c r="Q206" s="27" t="s">
        <v>1673</v>
      </c>
      <c r="R206" s="25" t="s">
        <v>972</v>
      </c>
      <c r="S206" s="27" t="s">
        <v>1562</v>
      </c>
      <c r="T206" s="27" t="s">
        <v>1562</v>
      </c>
      <c r="U206" s="27">
        <v>2021</v>
      </c>
      <c r="V206" s="25" t="s">
        <v>78</v>
      </c>
      <c r="W206" s="27">
        <v>2021.1</v>
      </c>
      <c r="X206" s="27">
        <v>2021.12</v>
      </c>
      <c r="Y206" s="52">
        <v>560</v>
      </c>
      <c r="Z206" s="49"/>
      <c r="AA206" s="49"/>
      <c r="AB206" s="50"/>
      <c r="AC206" s="49">
        <v>560</v>
      </c>
      <c r="AD206" s="27" t="s">
        <v>1762</v>
      </c>
      <c r="AE206" s="27" t="s">
        <v>1762</v>
      </c>
      <c r="AF206" s="25" t="s">
        <v>78</v>
      </c>
      <c r="AG206" s="25" t="s">
        <v>78</v>
      </c>
      <c r="AH206" s="25" t="s">
        <v>78</v>
      </c>
      <c r="AI206" s="27" t="s">
        <v>79</v>
      </c>
      <c r="AJ206" s="27" t="s">
        <v>78</v>
      </c>
      <c r="AK206" s="27" t="s">
        <v>78</v>
      </c>
      <c r="AL206" s="27"/>
      <c r="AM206" s="27" t="s">
        <v>78</v>
      </c>
      <c r="AN206" s="27"/>
      <c r="AO206" s="27" t="s">
        <v>1735</v>
      </c>
      <c r="AP206" s="27">
        <v>17783531065</v>
      </c>
      <c r="AQ206" s="26"/>
      <c r="AR206" s="26" t="s">
        <v>81</v>
      </c>
    </row>
    <row r="207" s="4" customFormat="1" ht="264" spans="1:44">
      <c r="A207" s="25">
        <v>200</v>
      </c>
      <c r="B207" s="51" t="s">
        <v>1763</v>
      </c>
      <c r="C207" s="25" t="s">
        <v>536</v>
      </c>
      <c r="D207" s="25" t="s">
        <v>1549</v>
      </c>
      <c r="E207" s="27" t="s">
        <v>1764</v>
      </c>
      <c r="F207" s="27" t="s">
        <v>1653</v>
      </c>
      <c r="G207" s="27" t="s">
        <v>603</v>
      </c>
      <c r="H207" s="27" t="s">
        <v>1765</v>
      </c>
      <c r="I207" s="27" t="s">
        <v>1766</v>
      </c>
      <c r="J207" s="27" t="s">
        <v>1767</v>
      </c>
      <c r="K207" s="27" t="s">
        <v>1768</v>
      </c>
      <c r="L207" s="27" t="s">
        <v>1769</v>
      </c>
      <c r="M207" s="39" t="s">
        <v>1109</v>
      </c>
      <c r="N207" s="27" t="s">
        <v>1770</v>
      </c>
      <c r="O207" s="27" t="s">
        <v>1771</v>
      </c>
      <c r="P207" s="27" t="s">
        <v>1772</v>
      </c>
      <c r="Q207" s="27" t="s">
        <v>1599</v>
      </c>
      <c r="R207" s="25" t="s">
        <v>972</v>
      </c>
      <c r="S207" s="27" t="s">
        <v>1562</v>
      </c>
      <c r="T207" s="27" t="s">
        <v>1562</v>
      </c>
      <c r="U207" s="27">
        <v>2021</v>
      </c>
      <c r="V207" s="25" t="s">
        <v>78</v>
      </c>
      <c r="W207" s="27">
        <v>2021.1</v>
      </c>
      <c r="X207" s="27">
        <v>2021.12</v>
      </c>
      <c r="Y207" s="52">
        <v>730</v>
      </c>
      <c r="Z207" s="49"/>
      <c r="AA207" s="49"/>
      <c r="AB207" s="50"/>
      <c r="AC207" s="49">
        <v>730</v>
      </c>
      <c r="AD207" s="27" t="s">
        <v>1773</v>
      </c>
      <c r="AE207" s="27" t="s">
        <v>1773</v>
      </c>
      <c r="AF207" s="25" t="s">
        <v>78</v>
      </c>
      <c r="AG207" s="25" t="s">
        <v>78</v>
      </c>
      <c r="AH207" s="25" t="s">
        <v>78</v>
      </c>
      <c r="AI207" s="27" t="s">
        <v>78</v>
      </c>
      <c r="AJ207" s="27" t="s">
        <v>78</v>
      </c>
      <c r="AK207" s="27" t="s">
        <v>78</v>
      </c>
      <c r="AL207" s="27"/>
      <c r="AM207" s="27" t="s">
        <v>78</v>
      </c>
      <c r="AN207" s="27"/>
      <c r="AO207" s="27" t="s">
        <v>1774</v>
      </c>
      <c r="AP207" s="27">
        <v>18002351057</v>
      </c>
      <c r="AQ207" s="26"/>
      <c r="AR207" s="26" t="s">
        <v>81</v>
      </c>
    </row>
    <row r="208" s="4" customFormat="1" ht="48" spans="1:44">
      <c r="A208" s="25">
        <v>201</v>
      </c>
      <c r="B208" s="51" t="s">
        <v>1775</v>
      </c>
      <c r="C208" s="25" t="s">
        <v>536</v>
      </c>
      <c r="D208" s="25" t="s">
        <v>1549</v>
      </c>
      <c r="E208" s="27" t="s">
        <v>1776</v>
      </c>
      <c r="F208" s="27" t="s">
        <v>102</v>
      </c>
      <c r="G208" s="27" t="s">
        <v>603</v>
      </c>
      <c r="H208" s="27" t="s">
        <v>1777</v>
      </c>
      <c r="I208" s="27" t="s">
        <v>1778</v>
      </c>
      <c r="J208" s="27" t="s">
        <v>1779</v>
      </c>
      <c r="K208" s="27" t="s">
        <v>1780</v>
      </c>
      <c r="L208" s="27" t="s">
        <v>106</v>
      </c>
      <c r="M208" s="27" t="s">
        <v>71</v>
      </c>
      <c r="N208" s="27" t="s">
        <v>1779</v>
      </c>
      <c r="O208" s="27" t="s">
        <v>1781</v>
      </c>
      <c r="P208" s="27" t="s">
        <v>1782</v>
      </c>
      <c r="Q208" s="27" t="s">
        <v>1783</v>
      </c>
      <c r="R208" s="27" t="s">
        <v>161</v>
      </c>
      <c r="S208" s="27" t="s">
        <v>1562</v>
      </c>
      <c r="T208" s="27" t="s">
        <v>1562</v>
      </c>
      <c r="U208" s="27">
        <v>2021</v>
      </c>
      <c r="V208" s="25" t="s">
        <v>78</v>
      </c>
      <c r="W208" s="27">
        <v>2021.1</v>
      </c>
      <c r="X208" s="27">
        <v>2021.12</v>
      </c>
      <c r="Y208" s="52">
        <v>200</v>
      </c>
      <c r="Z208" s="49"/>
      <c r="AA208" s="49"/>
      <c r="AB208" s="50"/>
      <c r="AC208" s="49">
        <v>200</v>
      </c>
      <c r="AD208" s="27" t="s">
        <v>1773</v>
      </c>
      <c r="AE208" s="27" t="s">
        <v>1784</v>
      </c>
      <c r="AF208" s="25" t="s">
        <v>78</v>
      </c>
      <c r="AG208" s="25" t="s">
        <v>78</v>
      </c>
      <c r="AH208" s="25" t="s">
        <v>78</v>
      </c>
      <c r="AI208" s="27" t="s">
        <v>78</v>
      </c>
      <c r="AJ208" s="27" t="s">
        <v>78</v>
      </c>
      <c r="AK208" s="27" t="s">
        <v>78</v>
      </c>
      <c r="AL208" s="27"/>
      <c r="AM208" s="27" t="s">
        <v>78</v>
      </c>
      <c r="AN208" s="27"/>
      <c r="AO208" s="27" t="s">
        <v>1774</v>
      </c>
      <c r="AP208" s="27">
        <v>18002351057</v>
      </c>
      <c r="AQ208" s="26"/>
      <c r="AR208" s="26" t="s">
        <v>81</v>
      </c>
    </row>
    <row r="209" s="4" customFormat="1" ht="84" spans="1:44">
      <c r="A209" s="25">
        <v>202</v>
      </c>
      <c r="B209" s="29" t="s">
        <v>1785</v>
      </c>
      <c r="C209" s="25" t="s">
        <v>536</v>
      </c>
      <c r="D209" s="25" t="s">
        <v>1549</v>
      </c>
      <c r="E209" s="27" t="s">
        <v>1786</v>
      </c>
      <c r="F209" s="27" t="s">
        <v>102</v>
      </c>
      <c r="G209" s="27" t="s">
        <v>1787</v>
      </c>
      <c r="H209" s="27" t="s">
        <v>1788</v>
      </c>
      <c r="I209" s="27" t="s">
        <v>1789</v>
      </c>
      <c r="J209" s="27" t="s">
        <v>1790</v>
      </c>
      <c r="K209" s="27" t="s">
        <v>1791</v>
      </c>
      <c r="L209" s="27" t="s">
        <v>106</v>
      </c>
      <c r="M209" s="27" t="s">
        <v>71</v>
      </c>
      <c r="N209" s="27" t="s">
        <v>107</v>
      </c>
      <c r="O209" s="27" t="s">
        <v>1792</v>
      </c>
      <c r="P209" s="27" t="s">
        <v>1793</v>
      </c>
      <c r="Q209" s="27" t="s">
        <v>521</v>
      </c>
      <c r="R209" s="27" t="s">
        <v>111</v>
      </c>
      <c r="S209" s="27" t="s">
        <v>1562</v>
      </c>
      <c r="T209" s="27" t="s">
        <v>259</v>
      </c>
      <c r="U209" s="27">
        <v>2021</v>
      </c>
      <c r="V209" s="25" t="s">
        <v>78</v>
      </c>
      <c r="W209" s="27">
        <v>2021.1</v>
      </c>
      <c r="X209" s="27">
        <v>2021.12</v>
      </c>
      <c r="Y209" s="52">
        <v>50</v>
      </c>
      <c r="Z209" s="49"/>
      <c r="AA209" s="49"/>
      <c r="AB209" s="50"/>
      <c r="AC209" s="49">
        <v>50</v>
      </c>
      <c r="AD209" s="27" t="s">
        <v>1793</v>
      </c>
      <c r="AE209" s="27" t="s">
        <v>1793</v>
      </c>
      <c r="AF209" s="25" t="s">
        <v>78</v>
      </c>
      <c r="AG209" s="25" t="s">
        <v>78</v>
      </c>
      <c r="AH209" s="25" t="s">
        <v>78</v>
      </c>
      <c r="AI209" s="27" t="s">
        <v>79</v>
      </c>
      <c r="AJ209" s="27" t="s">
        <v>78</v>
      </c>
      <c r="AK209" s="27" t="s">
        <v>78</v>
      </c>
      <c r="AL209" s="27"/>
      <c r="AM209" s="27" t="s">
        <v>79</v>
      </c>
      <c r="AN209" s="27" t="s">
        <v>1794</v>
      </c>
      <c r="AO209" s="27" t="s">
        <v>1795</v>
      </c>
      <c r="AP209" s="27" t="s">
        <v>1796</v>
      </c>
      <c r="AQ209" s="26"/>
      <c r="AR209" s="26" t="s">
        <v>81</v>
      </c>
    </row>
    <row r="210" s="4" customFormat="1" ht="192" spans="1:44">
      <c r="A210" s="25">
        <v>203</v>
      </c>
      <c r="B210" s="29" t="s">
        <v>1797</v>
      </c>
      <c r="C210" s="25" t="s">
        <v>536</v>
      </c>
      <c r="D210" s="25" t="s">
        <v>1549</v>
      </c>
      <c r="E210" s="27" t="s">
        <v>1798</v>
      </c>
      <c r="F210" s="27" t="s">
        <v>102</v>
      </c>
      <c r="G210" s="27" t="s">
        <v>1799</v>
      </c>
      <c r="H210" s="27" t="s">
        <v>1800</v>
      </c>
      <c r="I210" s="27" t="s">
        <v>1801</v>
      </c>
      <c r="J210" s="27" t="s">
        <v>1802</v>
      </c>
      <c r="K210" s="27" t="s">
        <v>1803</v>
      </c>
      <c r="L210" s="27" t="s">
        <v>1624</v>
      </c>
      <c r="M210" s="27" t="s">
        <v>1804</v>
      </c>
      <c r="N210" s="27" t="s">
        <v>1805</v>
      </c>
      <c r="O210" s="27" t="s">
        <v>1800</v>
      </c>
      <c r="P210" s="27" t="s">
        <v>1806</v>
      </c>
      <c r="Q210" s="27" t="s">
        <v>1807</v>
      </c>
      <c r="R210" s="27" t="s">
        <v>1808</v>
      </c>
      <c r="S210" s="27" t="s">
        <v>1562</v>
      </c>
      <c r="T210" s="27" t="s">
        <v>259</v>
      </c>
      <c r="U210" s="27">
        <v>2021</v>
      </c>
      <c r="V210" s="25" t="s">
        <v>78</v>
      </c>
      <c r="W210" s="27">
        <v>2021.1</v>
      </c>
      <c r="X210" s="27">
        <v>2021.11</v>
      </c>
      <c r="Y210" s="52">
        <v>400</v>
      </c>
      <c r="Z210" s="49"/>
      <c r="AA210" s="49"/>
      <c r="AB210" s="50"/>
      <c r="AC210" s="49">
        <v>400</v>
      </c>
      <c r="AD210" s="27" t="s">
        <v>1809</v>
      </c>
      <c r="AE210" s="27" t="s">
        <v>1809</v>
      </c>
      <c r="AF210" s="25" t="s">
        <v>78</v>
      </c>
      <c r="AG210" s="25" t="s">
        <v>78</v>
      </c>
      <c r="AH210" s="25" t="s">
        <v>78</v>
      </c>
      <c r="AI210" s="27" t="s">
        <v>79</v>
      </c>
      <c r="AJ210" s="27" t="s">
        <v>79</v>
      </c>
      <c r="AK210" s="27" t="s">
        <v>78</v>
      </c>
      <c r="AL210" s="27"/>
      <c r="AM210" s="27" t="s">
        <v>78</v>
      </c>
      <c r="AN210" s="27"/>
      <c r="AO210" s="27" t="s">
        <v>1810</v>
      </c>
      <c r="AP210" s="27" t="s">
        <v>1811</v>
      </c>
      <c r="AQ210" s="26"/>
      <c r="AR210" s="26" t="s">
        <v>81</v>
      </c>
    </row>
    <row r="211" s="4" customFormat="1" ht="108" spans="1:44">
      <c r="A211" s="25">
        <v>204</v>
      </c>
      <c r="B211" s="29" t="s">
        <v>1812</v>
      </c>
      <c r="C211" s="25" t="s">
        <v>536</v>
      </c>
      <c r="D211" s="25" t="s">
        <v>1549</v>
      </c>
      <c r="E211" s="27" t="s">
        <v>1813</v>
      </c>
      <c r="F211" s="27" t="s">
        <v>102</v>
      </c>
      <c r="G211" s="27" t="s">
        <v>1814</v>
      </c>
      <c r="H211" s="27" t="s">
        <v>1815</v>
      </c>
      <c r="I211" s="27" t="s">
        <v>1816</v>
      </c>
      <c r="J211" s="27" t="s">
        <v>1815</v>
      </c>
      <c r="K211" s="25" t="s">
        <v>1813</v>
      </c>
      <c r="L211" s="27" t="s">
        <v>106</v>
      </c>
      <c r="M211" s="27" t="s">
        <v>106</v>
      </c>
      <c r="N211" s="27" t="s">
        <v>107</v>
      </c>
      <c r="O211" s="27" t="s">
        <v>1817</v>
      </c>
      <c r="P211" s="27" t="s">
        <v>1818</v>
      </c>
      <c r="Q211" s="27" t="s">
        <v>210</v>
      </c>
      <c r="R211" s="27" t="s">
        <v>161</v>
      </c>
      <c r="S211" s="27" t="s">
        <v>1562</v>
      </c>
      <c r="T211" s="27" t="s">
        <v>270</v>
      </c>
      <c r="U211" s="27">
        <v>2021</v>
      </c>
      <c r="V211" s="25" t="s">
        <v>78</v>
      </c>
      <c r="W211" s="27">
        <v>2021.1</v>
      </c>
      <c r="X211" s="27">
        <v>2021.11</v>
      </c>
      <c r="Y211" s="52">
        <v>185</v>
      </c>
      <c r="Z211" s="49"/>
      <c r="AA211" s="49"/>
      <c r="AB211" s="50"/>
      <c r="AC211" s="49">
        <v>185</v>
      </c>
      <c r="AD211" s="27" t="s">
        <v>1819</v>
      </c>
      <c r="AE211" s="27" t="s">
        <v>1819</v>
      </c>
      <c r="AF211" s="25" t="s">
        <v>78</v>
      </c>
      <c r="AG211" s="25" t="s">
        <v>78</v>
      </c>
      <c r="AH211" s="25" t="s">
        <v>78</v>
      </c>
      <c r="AI211" s="27" t="s">
        <v>79</v>
      </c>
      <c r="AJ211" s="27" t="s">
        <v>79</v>
      </c>
      <c r="AK211" s="27" t="s">
        <v>78</v>
      </c>
      <c r="AL211" s="27"/>
      <c r="AM211" s="27" t="s">
        <v>78</v>
      </c>
      <c r="AN211" s="27"/>
      <c r="AO211" s="27" t="s">
        <v>1820</v>
      </c>
      <c r="AP211" s="27">
        <v>18996552017</v>
      </c>
      <c r="AQ211" s="26"/>
      <c r="AR211" s="26" t="s">
        <v>81</v>
      </c>
    </row>
    <row r="212" s="4" customFormat="1" ht="144" spans="1:44">
      <c r="A212" s="25">
        <v>205</v>
      </c>
      <c r="B212" s="26" t="s">
        <v>1821</v>
      </c>
      <c r="C212" s="25" t="s">
        <v>536</v>
      </c>
      <c r="D212" s="25" t="s">
        <v>1549</v>
      </c>
      <c r="E212" s="27" t="s">
        <v>1822</v>
      </c>
      <c r="F212" s="27" t="s">
        <v>102</v>
      </c>
      <c r="G212" s="27" t="s">
        <v>1823</v>
      </c>
      <c r="H212" s="27" t="s">
        <v>1824</v>
      </c>
      <c r="I212" s="27" t="s">
        <v>1825</v>
      </c>
      <c r="J212" s="27" t="s">
        <v>1826</v>
      </c>
      <c r="K212" s="27" t="s">
        <v>1827</v>
      </c>
      <c r="L212" s="27" t="s">
        <v>106</v>
      </c>
      <c r="M212" s="27" t="s">
        <v>71</v>
      </c>
      <c r="N212" s="27" t="s">
        <v>107</v>
      </c>
      <c r="O212" s="27" t="s">
        <v>1828</v>
      </c>
      <c r="P212" s="27" t="s">
        <v>1829</v>
      </c>
      <c r="Q212" s="27" t="s">
        <v>1830</v>
      </c>
      <c r="R212" s="27" t="s">
        <v>161</v>
      </c>
      <c r="S212" s="27" t="s">
        <v>1562</v>
      </c>
      <c r="T212" s="27" t="s">
        <v>174</v>
      </c>
      <c r="U212" s="27">
        <v>2021</v>
      </c>
      <c r="V212" s="25" t="s">
        <v>79</v>
      </c>
      <c r="W212" s="27">
        <v>2021.1</v>
      </c>
      <c r="X212" s="27">
        <v>2021.12</v>
      </c>
      <c r="Y212" s="29">
        <v>42</v>
      </c>
      <c r="Z212" s="26">
        <v>42</v>
      </c>
      <c r="AA212" s="26"/>
      <c r="AB212" s="50"/>
      <c r="AC212" s="26"/>
      <c r="AD212" s="27" t="s">
        <v>1831</v>
      </c>
      <c r="AE212" s="27" t="s">
        <v>1831</v>
      </c>
      <c r="AF212" s="25" t="s">
        <v>78</v>
      </c>
      <c r="AG212" s="25" t="str">
        <f>VLOOKUP(B212,[1]Sheet1!$B:$K,10,0)</f>
        <v>是</v>
      </c>
      <c r="AH212" s="25" t="s">
        <v>78</v>
      </c>
      <c r="AI212" s="27" t="s">
        <v>79</v>
      </c>
      <c r="AJ212" s="27" t="str">
        <f>VLOOKUP(B212,[1]Sheet1!$B:$H,7,0)</f>
        <v>是</v>
      </c>
      <c r="AK212" s="27" t="str">
        <f>VLOOKUP(B212,[1]Sheet1!$B:$I,8,0)</f>
        <v>是</v>
      </c>
      <c r="AL212" s="27"/>
      <c r="AM212" s="27" t="str">
        <f>VLOOKUP(B212,[1]Sheet1!$B:$J,9,0)</f>
        <v>是</v>
      </c>
      <c r="AN212" s="27" t="s">
        <v>1832</v>
      </c>
      <c r="AO212" s="27" t="s">
        <v>1833</v>
      </c>
      <c r="AP212" s="27">
        <v>18166360155</v>
      </c>
      <c r="AQ212" s="27" t="s">
        <v>953</v>
      </c>
      <c r="AR212" s="26"/>
    </row>
    <row r="213" s="4" customFormat="1" ht="60" spans="1:44">
      <c r="A213" s="25">
        <v>206</v>
      </c>
      <c r="B213" s="29" t="s">
        <v>1834</v>
      </c>
      <c r="C213" s="25" t="s">
        <v>536</v>
      </c>
      <c r="D213" s="25" t="s">
        <v>1549</v>
      </c>
      <c r="E213" s="27" t="s">
        <v>1835</v>
      </c>
      <c r="F213" s="27" t="s">
        <v>102</v>
      </c>
      <c r="G213" s="27" t="s">
        <v>1836</v>
      </c>
      <c r="H213" s="27" t="s">
        <v>1837</v>
      </c>
      <c r="I213" s="27" t="s">
        <v>832</v>
      </c>
      <c r="J213" s="27" t="s">
        <v>1838</v>
      </c>
      <c r="K213" s="27" t="s">
        <v>1839</v>
      </c>
      <c r="L213" s="27" t="s">
        <v>106</v>
      </c>
      <c r="M213" s="27" t="s">
        <v>71</v>
      </c>
      <c r="N213" s="27" t="s">
        <v>1840</v>
      </c>
      <c r="O213" s="27" t="s">
        <v>1841</v>
      </c>
      <c r="P213" s="27" t="s">
        <v>1839</v>
      </c>
      <c r="Q213" s="27" t="s">
        <v>1496</v>
      </c>
      <c r="R213" s="27" t="s">
        <v>222</v>
      </c>
      <c r="S213" s="27" t="s">
        <v>1562</v>
      </c>
      <c r="T213" s="27" t="s">
        <v>174</v>
      </c>
      <c r="U213" s="27">
        <v>2021</v>
      </c>
      <c r="V213" s="25" t="s">
        <v>78</v>
      </c>
      <c r="W213" s="27">
        <v>2021.1</v>
      </c>
      <c r="X213" s="27">
        <v>2021.12</v>
      </c>
      <c r="Y213" s="52">
        <v>240</v>
      </c>
      <c r="Z213" s="49"/>
      <c r="AA213" s="49"/>
      <c r="AB213" s="50"/>
      <c r="AC213" s="49">
        <v>240</v>
      </c>
      <c r="AD213" s="27" t="s">
        <v>1839</v>
      </c>
      <c r="AE213" s="27" t="s">
        <v>1839</v>
      </c>
      <c r="AF213" s="25" t="s">
        <v>78</v>
      </c>
      <c r="AG213" s="25" t="s">
        <v>78</v>
      </c>
      <c r="AH213" s="25" t="s">
        <v>78</v>
      </c>
      <c r="AI213" s="27" t="s">
        <v>79</v>
      </c>
      <c r="AJ213" s="27" t="s">
        <v>78</v>
      </c>
      <c r="AK213" s="27" t="s">
        <v>78</v>
      </c>
      <c r="AL213" s="27"/>
      <c r="AM213" s="27" t="s">
        <v>78</v>
      </c>
      <c r="AN213" s="27"/>
      <c r="AO213" s="27" t="s">
        <v>1135</v>
      </c>
      <c r="AP213" s="27">
        <v>17783523168</v>
      </c>
      <c r="AQ213" s="26"/>
      <c r="AR213" s="26" t="s">
        <v>81</v>
      </c>
    </row>
    <row r="214" s="4" customFormat="1" ht="48" spans="1:44">
      <c r="A214" s="25">
        <v>207</v>
      </c>
      <c r="B214" s="29" t="s">
        <v>1842</v>
      </c>
      <c r="C214" s="25" t="s">
        <v>536</v>
      </c>
      <c r="D214" s="25" t="s">
        <v>1549</v>
      </c>
      <c r="E214" s="27" t="s">
        <v>1843</v>
      </c>
      <c r="F214" s="27" t="s">
        <v>102</v>
      </c>
      <c r="G214" s="27" t="s">
        <v>1844</v>
      </c>
      <c r="H214" s="27" t="s">
        <v>1845</v>
      </c>
      <c r="I214" s="27" t="s">
        <v>1846</v>
      </c>
      <c r="J214" s="27" t="s">
        <v>1847</v>
      </c>
      <c r="K214" s="25" t="s">
        <v>1843</v>
      </c>
      <c r="L214" s="27" t="s">
        <v>106</v>
      </c>
      <c r="M214" s="27" t="s">
        <v>71</v>
      </c>
      <c r="N214" s="27" t="s">
        <v>107</v>
      </c>
      <c r="O214" s="27" t="s">
        <v>1848</v>
      </c>
      <c r="P214" s="27" t="s">
        <v>1849</v>
      </c>
      <c r="Q214" s="27" t="s">
        <v>1850</v>
      </c>
      <c r="R214" s="27" t="s">
        <v>161</v>
      </c>
      <c r="S214" s="27" t="s">
        <v>1562</v>
      </c>
      <c r="T214" s="27" t="s">
        <v>286</v>
      </c>
      <c r="U214" s="27">
        <v>2021</v>
      </c>
      <c r="V214" s="25" t="s">
        <v>78</v>
      </c>
      <c r="W214" s="27">
        <v>2021.1</v>
      </c>
      <c r="X214" s="27">
        <v>2021.12</v>
      </c>
      <c r="Y214" s="52">
        <v>150</v>
      </c>
      <c r="Z214" s="49"/>
      <c r="AA214" s="49"/>
      <c r="AB214" s="50"/>
      <c r="AC214" s="49">
        <v>150</v>
      </c>
      <c r="AD214" s="27" t="s">
        <v>1849</v>
      </c>
      <c r="AE214" s="27" t="s">
        <v>1849</v>
      </c>
      <c r="AF214" s="25" t="s">
        <v>78</v>
      </c>
      <c r="AG214" s="25" t="s">
        <v>78</v>
      </c>
      <c r="AH214" s="25" t="s">
        <v>78</v>
      </c>
      <c r="AI214" s="27" t="s">
        <v>79</v>
      </c>
      <c r="AJ214" s="27" t="s">
        <v>79</v>
      </c>
      <c r="AK214" s="27" t="s">
        <v>78</v>
      </c>
      <c r="AL214" s="27"/>
      <c r="AM214" s="27" t="s">
        <v>78</v>
      </c>
      <c r="AN214" s="27"/>
      <c r="AO214" s="27" t="s">
        <v>1851</v>
      </c>
      <c r="AP214" s="27">
        <v>15084347691</v>
      </c>
      <c r="AQ214" s="26"/>
      <c r="AR214" s="26" t="s">
        <v>81</v>
      </c>
    </row>
    <row r="215" s="4" customFormat="1" ht="72" spans="1:44">
      <c r="A215" s="25">
        <v>208</v>
      </c>
      <c r="B215" s="26" t="s">
        <v>1852</v>
      </c>
      <c r="C215" s="25" t="s">
        <v>536</v>
      </c>
      <c r="D215" s="25" t="s">
        <v>1549</v>
      </c>
      <c r="E215" s="27" t="s">
        <v>1853</v>
      </c>
      <c r="F215" s="27" t="s">
        <v>102</v>
      </c>
      <c r="G215" s="27" t="s">
        <v>717</v>
      </c>
      <c r="H215" s="27" t="s">
        <v>1854</v>
      </c>
      <c r="I215" s="27" t="s">
        <v>1846</v>
      </c>
      <c r="J215" s="27" t="s">
        <v>1855</v>
      </c>
      <c r="K215" s="25" t="s">
        <v>1853</v>
      </c>
      <c r="L215" s="27" t="s">
        <v>106</v>
      </c>
      <c r="M215" s="27" t="s">
        <v>71</v>
      </c>
      <c r="N215" s="27" t="s">
        <v>107</v>
      </c>
      <c r="O215" s="27" t="s">
        <v>1856</v>
      </c>
      <c r="P215" s="27" t="s">
        <v>1857</v>
      </c>
      <c r="Q215" s="27" t="s">
        <v>1850</v>
      </c>
      <c r="R215" s="27" t="s">
        <v>161</v>
      </c>
      <c r="S215" s="27" t="s">
        <v>1562</v>
      </c>
      <c r="T215" s="27" t="s">
        <v>286</v>
      </c>
      <c r="U215" s="27">
        <v>2021</v>
      </c>
      <c r="V215" s="25" t="s">
        <v>78</v>
      </c>
      <c r="W215" s="27">
        <v>2021.1</v>
      </c>
      <c r="X215" s="27">
        <v>2021.12</v>
      </c>
      <c r="Y215" s="49">
        <v>54</v>
      </c>
      <c r="Z215" s="49"/>
      <c r="AA215" s="49"/>
      <c r="AB215" s="53">
        <v>54</v>
      </c>
      <c r="AC215" s="49"/>
      <c r="AD215" s="27" t="s">
        <v>1857</v>
      </c>
      <c r="AE215" s="27" t="s">
        <v>1857</v>
      </c>
      <c r="AF215" s="25" t="s">
        <v>78</v>
      </c>
      <c r="AG215" s="25" t="s">
        <v>78</v>
      </c>
      <c r="AH215" s="25" t="s">
        <v>78</v>
      </c>
      <c r="AI215" s="27" t="s">
        <v>79</v>
      </c>
      <c r="AJ215" s="27" t="s">
        <v>79</v>
      </c>
      <c r="AK215" s="27" t="s">
        <v>78</v>
      </c>
      <c r="AL215" s="27"/>
      <c r="AM215" s="27" t="s">
        <v>78</v>
      </c>
      <c r="AN215" s="27"/>
      <c r="AO215" s="27" t="s">
        <v>1851</v>
      </c>
      <c r="AP215" s="27">
        <v>15084347691</v>
      </c>
      <c r="AQ215" s="62" t="s">
        <v>572</v>
      </c>
      <c r="AR215" s="62" t="s">
        <v>573</v>
      </c>
    </row>
    <row r="216" s="4" customFormat="1" ht="48" spans="1:44">
      <c r="A216" s="25">
        <v>209</v>
      </c>
      <c r="B216" s="29" t="s">
        <v>1858</v>
      </c>
      <c r="C216" s="25" t="s">
        <v>536</v>
      </c>
      <c r="D216" s="25" t="s">
        <v>1549</v>
      </c>
      <c r="E216" s="27" t="s">
        <v>1859</v>
      </c>
      <c r="F216" s="27" t="s">
        <v>102</v>
      </c>
      <c r="G216" s="27" t="s">
        <v>1860</v>
      </c>
      <c r="H216" s="27" t="s">
        <v>1861</v>
      </c>
      <c r="I216" s="27" t="s">
        <v>1862</v>
      </c>
      <c r="J216" s="27" t="s">
        <v>1863</v>
      </c>
      <c r="K216" s="27" t="s">
        <v>1864</v>
      </c>
      <c r="L216" s="27" t="s">
        <v>106</v>
      </c>
      <c r="M216" s="27" t="s">
        <v>71</v>
      </c>
      <c r="N216" s="27" t="s">
        <v>107</v>
      </c>
      <c r="O216" s="27" t="s">
        <v>1865</v>
      </c>
      <c r="P216" s="27" t="s">
        <v>1866</v>
      </c>
      <c r="Q216" s="27" t="s">
        <v>1867</v>
      </c>
      <c r="R216" s="27" t="s">
        <v>134</v>
      </c>
      <c r="S216" s="27" t="s">
        <v>1562</v>
      </c>
      <c r="T216" s="27" t="s">
        <v>296</v>
      </c>
      <c r="U216" s="27">
        <v>2021</v>
      </c>
      <c r="V216" s="25" t="s">
        <v>79</v>
      </c>
      <c r="W216" s="27">
        <v>2021.1</v>
      </c>
      <c r="X216" s="27">
        <v>2021.12</v>
      </c>
      <c r="Y216" s="29">
        <v>30</v>
      </c>
      <c r="Z216" s="26">
        <v>30</v>
      </c>
      <c r="AA216" s="26"/>
      <c r="AB216" s="50"/>
      <c r="AC216" s="26"/>
      <c r="AD216" s="27">
        <v>2560</v>
      </c>
      <c r="AE216" s="27">
        <v>2560</v>
      </c>
      <c r="AF216" s="25" t="s">
        <v>78</v>
      </c>
      <c r="AG216" s="25" t="str">
        <f>VLOOKUP(B216,[1]Sheet1!$B:$K,10,0)</f>
        <v>是</v>
      </c>
      <c r="AH216" s="25" t="s">
        <v>78</v>
      </c>
      <c r="AI216" s="27" t="s">
        <v>79</v>
      </c>
      <c r="AJ216" s="27" t="str">
        <f>VLOOKUP(B216,[1]Sheet1!$B:$H,7,0)</f>
        <v>是</v>
      </c>
      <c r="AK216" s="27" t="str">
        <f>VLOOKUP(B216,[1]Sheet1!$B:$I,8,0)</f>
        <v>是</v>
      </c>
      <c r="AL216" s="27"/>
      <c r="AM216" s="27" t="str">
        <f>VLOOKUP(B216,[1]Sheet1!$B:$J,9,0)</f>
        <v>是</v>
      </c>
      <c r="AN216" s="27"/>
      <c r="AO216" s="27" t="s">
        <v>1868</v>
      </c>
      <c r="AP216" s="27">
        <v>18996619848</v>
      </c>
      <c r="AQ216" s="27" t="s">
        <v>953</v>
      </c>
      <c r="AR216" s="26"/>
    </row>
    <row r="217" s="4" customFormat="1" ht="132" spans="1:44">
      <c r="A217" s="25">
        <v>210</v>
      </c>
      <c r="B217" s="29" t="s">
        <v>1869</v>
      </c>
      <c r="C217" s="25" t="s">
        <v>536</v>
      </c>
      <c r="D217" s="25" t="s">
        <v>1549</v>
      </c>
      <c r="E217" s="27" t="s">
        <v>1870</v>
      </c>
      <c r="F217" s="27" t="s">
        <v>102</v>
      </c>
      <c r="G217" s="27" t="s">
        <v>1871</v>
      </c>
      <c r="H217" s="27" t="s">
        <v>1872</v>
      </c>
      <c r="I217" s="27" t="s">
        <v>1873</v>
      </c>
      <c r="J217" s="27" t="s">
        <v>1874</v>
      </c>
      <c r="K217" s="25" t="s">
        <v>1870</v>
      </c>
      <c r="L217" s="27" t="s">
        <v>106</v>
      </c>
      <c r="M217" s="27" t="s">
        <v>106</v>
      </c>
      <c r="N217" s="27" t="s">
        <v>107</v>
      </c>
      <c r="O217" s="27" t="s">
        <v>1875</v>
      </c>
      <c r="P217" s="27" t="s">
        <v>1876</v>
      </c>
      <c r="Q217" s="27" t="s">
        <v>1867</v>
      </c>
      <c r="R217" s="27" t="s">
        <v>161</v>
      </c>
      <c r="S217" s="27" t="s">
        <v>1562</v>
      </c>
      <c r="T217" s="27" t="s">
        <v>296</v>
      </c>
      <c r="U217" s="27">
        <v>2021</v>
      </c>
      <c r="V217" s="25" t="s">
        <v>78</v>
      </c>
      <c r="W217" s="27">
        <v>2021.1</v>
      </c>
      <c r="X217" s="27">
        <v>2021.12</v>
      </c>
      <c r="Y217" s="52">
        <v>50</v>
      </c>
      <c r="Z217" s="49"/>
      <c r="AA217" s="49"/>
      <c r="AB217" s="53">
        <f>100-50</f>
        <v>50</v>
      </c>
      <c r="AC217" s="49"/>
      <c r="AD217" s="27" t="s">
        <v>1877</v>
      </c>
      <c r="AE217" s="27" t="s">
        <v>1877</v>
      </c>
      <c r="AF217" s="25" t="s">
        <v>78</v>
      </c>
      <c r="AG217" s="25" t="s">
        <v>78</v>
      </c>
      <c r="AH217" s="25" t="s">
        <v>78</v>
      </c>
      <c r="AI217" s="27" t="s">
        <v>79</v>
      </c>
      <c r="AJ217" s="27" t="s">
        <v>79</v>
      </c>
      <c r="AK217" s="27" t="s">
        <v>78</v>
      </c>
      <c r="AL217" s="27"/>
      <c r="AM217" s="27" t="s">
        <v>78</v>
      </c>
      <c r="AN217" s="27"/>
      <c r="AO217" s="27" t="s">
        <v>1868</v>
      </c>
      <c r="AP217" s="27">
        <v>18996619848</v>
      </c>
      <c r="AQ217" s="62" t="s">
        <v>572</v>
      </c>
      <c r="AR217" s="62" t="s">
        <v>573</v>
      </c>
    </row>
    <row r="218" s="4" customFormat="1" ht="144" spans="1:44">
      <c r="A218" s="25">
        <v>211</v>
      </c>
      <c r="B218" s="29" t="s">
        <v>1878</v>
      </c>
      <c r="C218" s="25" t="s">
        <v>536</v>
      </c>
      <c r="D218" s="25" t="s">
        <v>1549</v>
      </c>
      <c r="E218" s="27" t="s">
        <v>1879</v>
      </c>
      <c r="F218" s="27" t="s">
        <v>65</v>
      </c>
      <c r="G218" s="27" t="s">
        <v>1880</v>
      </c>
      <c r="H218" s="27" t="s">
        <v>1881</v>
      </c>
      <c r="I218" s="27" t="s">
        <v>1882</v>
      </c>
      <c r="J218" s="27" t="s">
        <v>1883</v>
      </c>
      <c r="K218" s="27" t="s">
        <v>1879</v>
      </c>
      <c r="L218" s="27" t="s">
        <v>1884</v>
      </c>
      <c r="M218" s="27" t="s">
        <v>1885</v>
      </c>
      <c r="N218" s="27" t="s">
        <v>1886</v>
      </c>
      <c r="O218" s="27" t="s">
        <v>1887</v>
      </c>
      <c r="P218" s="27" t="s">
        <v>1888</v>
      </c>
      <c r="Q218" s="27" t="s">
        <v>1889</v>
      </c>
      <c r="R218" s="27" t="s">
        <v>161</v>
      </c>
      <c r="S218" s="27" t="s">
        <v>1562</v>
      </c>
      <c r="T218" s="27" t="s">
        <v>322</v>
      </c>
      <c r="U218" s="27">
        <v>2021</v>
      </c>
      <c r="V218" s="25" t="s">
        <v>78</v>
      </c>
      <c r="W218" s="27">
        <v>2021.1</v>
      </c>
      <c r="X218" s="27">
        <v>2021.12</v>
      </c>
      <c r="Y218" s="52">
        <v>100</v>
      </c>
      <c r="Z218" s="49"/>
      <c r="AA218" s="49"/>
      <c r="AB218" s="50"/>
      <c r="AC218" s="49">
        <v>100</v>
      </c>
      <c r="AD218" s="27" t="s">
        <v>1890</v>
      </c>
      <c r="AE218" s="27" t="s">
        <v>1891</v>
      </c>
      <c r="AF218" s="25" t="s">
        <v>78</v>
      </c>
      <c r="AG218" s="25" t="s">
        <v>78</v>
      </c>
      <c r="AH218" s="25" t="s">
        <v>78</v>
      </c>
      <c r="AI218" s="27" t="s">
        <v>79</v>
      </c>
      <c r="AJ218" s="27" t="s">
        <v>79</v>
      </c>
      <c r="AK218" s="27" t="s">
        <v>78</v>
      </c>
      <c r="AL218" s="27"/>
      <c r="AM218" s="27" t="s">
        <v>78</v>
      </c>
      <c r="AN218" s="27"/>
      <c r="AO218" s="27" t="s">
        <v>323</v>
      </c>
      <c r="AP218" s="27">
        <v>13896202000</v>
      </c>
      <c r="AQ218" s="26"/>
      <c r="AR218" s="26" t="s">
        <v>81</v>
      </c>
    </row>
    <row r="219" s="4" customFormat="1" ht="108" spans="1:44">
      <c r="A219" s="25">
        <v>212</v>
      </c>
      <c r="B219" s="29" t="s">
        <v>1892</v>
      </c>
      <c r="C219" s="25" t="s">
        <v>536</v>
      </c>
      <c r="D219" s="25" t="s">
        <v>1549</v>
      </c>
      <c r="E219" s="27" t="s">
        <v>1893</v>
      </c>
      <c r="F219" s="27" t="s">
        <v>1894</v>
      </c>
      <c r="G219" s="27" t="s">
        <v>1880</v>
      </c>
      <c r="H219" s="27" t="s">
        <v>1895</v>
      </c>
      <c r="I219" s="27" t="s">
        <v>1882</v>
      </c>
      <c r="J219" s="27" t="s">
        <v>1896</v>
      </c>
      <c r="K219" s="27" t="s">
        <v>1893</v>
      </c>
      <c r="L219" s="27" t="s">
        <v>1897</v>
      </c>
      <c r="M219" s="27" t="s">
        <v>1885</v>
      </c>
      <c r="N219" s="27" t="s">
        <v>1898</v>
      </c>
      <c r="O219" s="27" t="s">
        <v>1899</v>
      </c>
      <c r="P219" s="27" t="s">
        <v>1900</v>
      </c>
      <c r="Q219" s="27" t="s">
        <v>1889</v>
      </c>
      <c r="R219" s="27" t="s">
        <v>161</v>
      </c>
      <c r="S219" s="27" t="s">
        <v>1562</v>
      </c>
      <c r="T219" s="27" t="s">
        <v>322</v>
      </c>
      <c r="U219" s="27">
        <v>2021</v>
      </c>
      <c r="V219" s="25" t="s">
        <v>78</v>
      </c>
      <c r="W219" s="27">
        <v>2021.1</v>
      </c>
      <c r="X219" s="27">
        <v>2021.12</v>
      </c>
      <c r="Y219" s="52">
        <v>200</v>
      </c>
      <c r="Z219" s="49"/>
      <c r="AA219" s="49"/>
      <c r="AB219" s="50"/>
      <c r="AC219" s="49">
        <v>200</v>
      </c>
      <c r="AD219" s="27" t="s">
        <v>1901</v>
      </c>
      <c r="AE219" s="27" t="s">
        <v>1902</v>
      </c>
      <c r="AF219" s="25" t="s">
        <v>78</v>
      </c>
      <c r="AG219" s="25" t="s">
        <v>78</v>
      </c>
      <c r="AH219" s="25" t="s">
        <v>78</v>
      </c>
      <c r="AI219" s="27" t="s">
        <v>79</v>
      </c>
      <c r="AJ219" s="27" t="s">
        <v>79</v>
      </c>
      <c r="AK219" s="27" t="s">
        <v>78</v>
      </c>
      <c r="AL219" s="27"/>
      <c r="AM219" s="27" t="s">
        <v>78</v>
      </c>
      <c r="AN219" s="27"/>
      <c r="AO219" s="27" t="s">
        <v>323</v>
      </c>
      <c r="AP219" s="27">
        <v>13896202000</v>
      </c>
      <c r="AQ219" s="26"/>
      <c r="AR219" s="26" t="s">
        <v>81</v>
      </c>
    </row>
    <row r="220" s="4" customFormat="1" ht="84" spans="1:44">
      <c r="A220" s="25">
        <v>213</v>
      </c>
      <c r="B220" s="29" t="s">
        <v>1903</v>
      </c>
      <c r="C220" s="25" t="s">
        <v>536</v>
      </c>
      <c r="D220" s="25" t="s">
        <v>1549</v>
      </c>
      <c r="E220" s="27" t="s">
        <v>1904</v>
      </c>
      <c r="F220" s="27" t="s">
        <v>102</v>
      </c>
      <c r="G220" s="27" t="s">
        <v>332</v>
      </c>
      <c r="H220" s="27" t="s">
        <v>1905</v>
      </c>
      <c r="I220" s="27" t="s">
        <v>1906</v>
      </c>
      <c r="J220" s="27" t="s">
        <v>1907</v>
      </c>
      <c r="K220" s="27" t="s">
        <v>1907</v>
      </c>
      <c r="L220" s="27" t="s">
        <v>106</v>
      </c>
      <c r="M220" s="27" t="s">
        <v>71</v>
      </c>
      <c r="N220" s="27" t="s">
        <v>1908</v>
      </c>
      <c r="O220" s="27" t="s">
        <v>1909</v>
      </c>
      <c r="P220" s="27" t="s">
        <v>1907</v>
      </c>
      <c r="Q220" s="27" t="s">
        <v>1910</v>
      </c>
      <c r="R220" s="27" t="s">
        <v>1911</v>
      </c>
      <c r="S220" s="27" t="s">
        <v>1562</v>
      </c>
      <c r="T220" s="27" t="s">
        <v>330</v>
      </c>
      <c r="U220" s="27">
        <v>2021</v>
      </c>
      <c r="V220" s="25" t="s">
        <v>78</v>
      </c>
      <c r="W220" s="27">
        <v>2021.01</v>
      </c>
      <c r="X220" s="27">
        <v>2021.12</v>
      </c>
      <c r="Y220" s="52">
        <v>100</v>
      </c>
      <c r="Z220" s="49"/>
      <c r="AA220" s="49"/>
      <c r="AB220" s="50"/>
      <c r="AC220" s="49">
        <v>100</v>
      </c>
      <c r="AD220" s="27" t="s">
        <v>1912</v>
      </c>
      <c r="AE220" s="27" t="s">
        <v>1912</v>
      </c>
      <c r="AF220" s="25" t="s">
        <v>78</v>
      </c>
      <c r="AG220" s="25" t="s">
        <v>78</v>
      </c>
      <c r="AH220" s="25" t="s">
        <v>78</v>
      </c>
      <c r="AI220" s="27" t="s">
        <v>79</v>
      </c>
      <c r="AJ220" s="27" t="s">
        <v>78</v>
      </c>
      <c r="AK220" s="27" t="s">
        <v>78</v>
      </c>
      <c r="AL220" s="27"/>
      <c r="AM220" s="27" t="s">
        <v>78</v>
      </c>
      <c r="AN220" s="27"/>
      <c r="AO220" s="27" t="s">
        <v>1913</v>
      </c>
      <c r="AP220" s="27">
        <v>13594742967</v>
      </c>
      <c r="AQ220" s="26"/>
      <c r="AR220" s="26" t="s">
        <v>81</v>
      </c>
    </row>
    <row r="221" s="4" customFormat="1" ht="409.5" spans="1:44">
      <c r="A221" s="25">
        <v>214</v>
      </c>
      <c r="B221" s="29" t="s">
        <v>1914</v>
      </c>
      <c r="C221" s="25" t="s">
        <v>536</v>
      </c>
      <c r="D221" s="25" t="s">
        <v>1549</v>
      </c>
      <c r="E221" s="27" t="s">
        <v>1915</v>
      </c>
      <c r="F221" s="27" t="s">
        <v>102</v>
      </c>
      <c r="G221" s="27" t="s">
        <v>1916</v>
      </c>
      <c r="H221" s="27" t="s">
        <v>1917</v>
      </c>
      <c r="I221" s="27" t="s">
        <v>1918</v>
      </c>
      <c r="J221" s="27" t="s">
        <v>1919</v>
      </c>
      <c r="K221" s="27" t="s">
        <v>1919</v>
      </c>
      <c r="L221" s="27" t="s">
        <v>70</v>
      </c>
      <c r="M221" s="27" t="s">
        <v>71</v>
      </c>
      <c r="N221" s="27" t="s">
        <v>878</v>
      </c>
      <c r="O221" s="27" t="s">
        <v>1920</v>
      </c>
      <c r="P221" s="27" t="s">
        <v>1921</v>
      </c>
      <c r="Q221" s="27" t="s">
        <v>1922</v>
      </c>
      <c r="R221" s="27" t="s">
        <v>75</v>
      </c>
      <c r="S221" s="27" t="s">
        <v>1562</v>
      </c>
      <c r="T221" s="27" t="s">
        <v>77</v>
      </c>
      <c r="U221" s="27">
        <v>2021</v>
      </c>
      <c r="V221" s="25" t="s">
        <v>79</v>
      </c>
      <c r="W221" s="27">
        <v>2021.1</v>
      </c>
      <c r="X221" s="27">
        <v>2021.12</v>
      </c>
      <c r="Y221" s="29">
        <v>300</v>
      </c>
      <c r="Z221" s="26">
        <v>100</v>
      </c>
      <c r="AA221" s="26"/>
      <c r="AB221" s="50"/>
      <c r="AC221" s="26">
        <v>200</v>
      </c>
      <c r="AD221" s="27">
        <v>386</v>
      </c>
      <c r="AE221" s="27">
        <v>386</v>
      </c>
      <c r="AF221" s="25" t="s">
        <v>78</v>
      </c>
      <c r="AG221" s="25" t="str">
        <f>VLOOKUP(B221,[1]Sheet1!$B:$K,10,0)</f>
        <v>是</v>
      </c>
      <c r="AH221" s="25" t="s">
        <v>78</v>
      </c>
      <c r="AI221" s="27" t="s">
        <v>79</v>
      </c>
      <c r="AJ221" s="27" t="str">
        <f>VLOOKUP(B221,[1]Sheet1!$B:$H,7,0)</f>
        <v>是</v>
      </c>
      <c r="AK221" s="27" t="str">
        <f>VLOOKUP(B221,[1]Sheet1!$B:$I,8,0)</f>
        <v>是</v>
      </c>
      <c r="AL221" s="27"/>
      <c r="AM221" s="27" t="str">
        <f>VLOOKUP(B221,[1]Sheet1!$B:$J,9,0)</f>
        <v>是</v>
      </c>
      <c r="AN221" s="27"/>
      <c r="AO221" s="27" t="s">
        <v>1923</v>
      </c>
      <c r="AP221" s="27">
        <v>15123388959</v>
      </c>
      <c r="AQ221" s="26" t="s">
        <v>152</v>
      </c>
      <c r="AR221" s="26"/>
    </row>
    <row r="222" s="4" customFormat="1" ht="84" spans="1:44">
      <c r="A222" s="25">
        <v>215</v>
      </c>
      <c r="B222" s="29" t="s">
        <v>1924</v>
      </c>
      <c r="C222" s="25" t="s">
        <v>536</v>
      </c>
      <c r="D222" s="25" t="s">
        <v>1549</v>
      </c>
      <c r="E222" s="27" t="s">
        <v>1925</v>
      </c>
      <c r="F222" s="27" t="s">
        <v>102</v>
      </c>
      <c r="G222" s="27" t="s">
        <v>723</v>
      </c>
      <c r="H222" s="27" t="s">
        <v>1926</v>
      </c>
      <c r="I222" s="27" t="s">
        <v>895</v>
      </c>
      <c r="J222" s="27" t="s">
        <v>1927</v>
      </c>
      <c r="K222" s="27" t="s">
        <v>1927</v>
      </c>
      <c r="L222" s="27" t="s">
        <v>349</v>
      </c>
      <c r="M222" s="27" t="s">
        <v>71</v>
      </c>
      <c r="N222" s="27" t="s">
        <v>107</v>
      </c>
      <c r="O222" s="27" t="s">
        <v>1928</v>
      </c>
      <c r="P222" s="27" t="s">
        <v>1929</v>
      </c>
      <c r="Q222" s="27" t="s">
        <v>890</v>
      </c>
      <c r="R222" s="27" t="s">
        <v>352</v>
      </c>
      <c r="S222" s="27" t="s">
        <v>1562</v>
      </c>
      <c r="T222" s="27" t="s">
        <v>223</v>
      </c>
      <c r="U222" s="44">
        <v>2021</v>
      </c>
      <c r="V222" s="25" t="s">
        <v>79</v>
      </c>
      <c r="W222" s="27">
        <v>2021.1</v>
      </c>
      <c r="X222" s="27">
        <v>2021.12</v>
      </c>
      <c r="Y222" s="29">
        <v>305</v>
      </c>
      <c r="Z222" s="26">
        <v>216.852</v>
      </c>
      <c r="AA222" s="26"/>
      <c r="AB222" s="50"/>
      <c r="AC222" s="26">
        <v>88.148</v>
      </c>
      <c r="AD222" s="27">
        <v>1261</v>
      </c>
      <c r="AE222" s="27">
        <v>1261</v>
      </c>
      <c r="AF222" s="25" t="s">
        <v>78</v>
      </c>
      <c r="AG222" s="25" t="str">
        <f>VLOOKUP(B222,[1]Sheet1!$B:$K,10,0)</f>
        <v>是</v>
      </c>
      <c r="AH222" s="25" t="s">
        <v>78</v>
      </c>
      <c r="AI222" s="27" t="s">
        <v>79</v>
      </c>
      <c r="AJ222" s="27" t="str">
        <f>VLOOKUP(B222,[1]Sheet1!$B:$H,7,0)</f>
        <v>是</v>
      </c>
      <c r="AK222" s="27" t="str">
        <f>VLOOKUP(B222,[1]Sheet1!$B:$I,8,0)</f>
        <v>是</v>
      </c>
      <c r="AL222" s="27"/>
      <c r="AM222" s="27" t="str">
        <f>VLOOKUP(B222,[1]Sheet1!$B:$J,9,0)</f>
        <v>是</v>
      </c>
      <c r="AN222" s="27"/>
      <c r="AO222" s="27" t="s">
        <v>353</v>
      </c>
      <c r="AP222" s="27">
        <v>13896953965</v>
      </c>
      <c r="AQ222" s="27" t="s">
        <v>953</v>
      </c>
      <c r="AR222" s="26"/>
    </row>
    <row r="223" s="4" customFormat="1" ht="108" spans="1:44">
      <c r="A223" s="25">
        <v>216</v>
      </c>
      <c r="B223" s="29" t="s">
        <v>1930</v>
      </c>
      <c r="C223" s="25" t="s">
        <v>536</v>
      </c>
      <c r="D223" s="25" t="s">
        <v>1549</v>
      </c>
      <c r="E223" s="27" t="s">
        <v>1931</v>
      </c>
      <c r="F223" s="27" t="s">
        <v>102</v>
      </c>
      <c r="G223" s="27" t="s">
        <v>1932</v>
      </c>
      <c r="H223" s="27" t="s">
        <v>1933</v>
      </c>
      <c r="I223" s="27" t="s">
        <v>1931</v>
      </c>
      <c r="J223" s="27" t="s">
        <v>1931</v>
      </c>
      <c r="K223" s="27" t="s">
        <v>1934</v>
      </c>
      <c r="L223" s="27" t="s">
        <v>106</v>
      </c>
      <c r="M223" s="27" t="s">
        <v>71</v>
      </c>
      <c r="N223" s="27" t="s">
        <v>1935</v>
      </c>
      <c r="O223" s="27" t="s">
        <v>1936</v>
      </c>
      <c r="P223" s="27" t="s">
        <v>1934</v>
      </c>
      <c r="Q223" s="27" t="s">
        <v>363</v>
      </c>
      <c r="R223" s="27" t="s">
        <v>161</v>
      </c>
      <c r="S223" s="27" t="s">
        <v>1562</v>
      </c>
      <c r="T223" s="27" t="s">
        <v>364</v>
      </c>
      <c r="U223" s="27">
        <v>2021</v>
      </c>
      <c r="V223" s="25" t="s">
        <v>78</v>
      </c>
      <c r="W223" s="27">
        <v>2021.1</v>
      </c>
      <c r="X223" s="27">
        <v>2021.12</v>
      </c>
      <c r="Y223" s="52">
        <v>148</v>
      </c>
      <c r="Z223" s="49"/>
      <c r="AA223" s="49"/>
      <c r="AB223" s="50"/>
      <c r="AC223" s="49">
        <v>148</v>
      </c>
      <c r="AD223" s="27" t="s">
        <v>1934</v>
      </c>
      <c r="AE223" s="27" t="s">
        <v>1934</v>
      </c>
      <c r="AF223" s="25" t="s">
        <v>78</v>
      </c>
      <c r="AG223" s="25" t="s">
        <v>78</v>
      </c>
      <c r="AH223" s="25" t="s">
        <v>78</v>
      </c>
      <c r="AI223" s="27" t="s">
        <v>79</v>
      </c>
      <c r="AJ223" s="27" t="s">
        <v>78</v>
      </c>
      <c r="AK223" s="27" t="s">
        <v>78</v>
      </c>
      <c r="AL223" s="27"/>
      <c r="AM223" s="27" t="s">
        <v>78</v>
      </c>
      <c r="AN223" s="27"/>
      <c r="AO223" s="27" t="s">
        <v>366</v>
      </c>
      <c r="AP223" s="27" t="s">
        <v>367</v>
      </c>
      <c r="AQ223" s="26"/>
      <c r="AR223" s="26" t="s">
        <v>81</v>
      </c>
    </row>
    <row r="224" s="4" customFormat="1" ht="96" spans="1:44">
      <c r="A224" s="25">
        <v>217</v>
      </c>
      <c r="B224" s="29" t="s">
        <v>1937</v>
      </c>
      <c r="C224" s="25" t="s">
        <v>536</v>
      </c>
      <c r="D224" s="25" t="s">
        <v>1549</v>
      </c>
      <c r="E224" s="27" t="s">
        <v>1938</v>
      </c>
      <c r="F224" s="27" t="s">
        <v>102</v>
      </c>
      <c r="G224" s="27" t="s">
        <v>1939</v>
      </c>
      <c r="H224" s="27" t="s">
        <v>1940</v>
      </c>
      <c r="I224" s="27" t="s">
        <v>1940</v>
      </c>
      <c r="J224" s="27" t="s">
        <v>1940</v>
      </c>
      <c r="K224" s="25" t="s">
        <v>1938</v>
      </c>
      <c r="L224" s="27" t="s">
        <v>106</v>
      </c>
      <c r="M224" s="27" t="s">
        <v>71</v>
      </c>
      <c r="N224" s="27" t="s">
        <v>1941</v>
      </c>
      <c r="O224" s="27" t="s">
        <v>1942</v>
      </c>
      <c r="P224" s="27" t="s">
        <v>1943</v>
      </c>
      <c r="Q224" s="27" t="s">
        <v>363</v>
      </c>
      <c r="R224" s="27" t="s">
        <v>161</v>
      </c>
      <c r="S224" s="27" t="s">
        <v>1562</v>
      </c>
      <c r="T224" s="27" t="s">
        <v>364</v>
      </c>
      <c r="U224" s="27">
        <v>2021</v>
      </c>
      <c r="V224" s="25" t="s">
        <v>79</v>
      </c>
      <c r="W224" s="27">
        <v>2021.1</v>
      </c>
      <c r="X224" s="27">
        <v>2021.12</v>
      </c>
      <c r="Y224" s="29">
        <v>73.5</v>
      </c>
      <c r="Z224" s="26">
        <v>56</v>
      </c>
      <c r="AA224" s="26"/>
      <c r="AB224" s="50"/>
      <c r="AC224" s="26">
        <v>17.5</v>
      </c>
      <c r="AD224" s="27" t="s">
        <v>1943</v>
      </c>
      <c r="AE224" s="27" t="s">
        <v>1943</v>
      </c>
      <c r="AF224" s="25" t="s">
        <v>78</v>
      </c>
      <c r="AG224" s="25" t="str">
        <f>VLOOKUP(B224,[1]Sheet1!$B:$K,10,0)</f>
        <v>是</v>
      </c>
      <c r="AH224" s="25" t="s">
        <v>78</v>
      </c>
      <c r="AI224" s="27" t="s">
        <v>79</v>
      </c>
      <c r="AJ224" s="27" t="str">
        <f>VLOOKUP(B224,[1]Sheet1!$B:$H,7,0)</f>
        <v>是</v>
      </c>
      <c r="AK224" s="27" t="str">
        <f>VLOOKUP(B224,[1]Sheet1!$B:$I,8,0)</f>
        <v>是</v>
      </c>
      <c r="AL224" s="27"/>
      <c r="AM224" s="27" t="str">
        <f>VLOOKUP(B224,[1]Sheet1!$B:$J,9,0)</f>
        <v>是</v>
      </c>
      <c r="AN224" s="27"/>
      <c r="AO224" s="27" t="s">
        <v>366</v>
      </c>
      <c r="AP224" s="27" t="s">
        <v>367</v>
      </c>
      <c r="AQ224" s="27" t="s">
        <v>953</v>
      </c>
      <c r="AR224" s="26"/>
    </row>
    <row r="225" s="4" customFormat="1" ht="96" spans="1:44">
      <c r="A225" s="25">
        <v>218</v>
      </c>
      <c r="B225" s="29" t="s">
        <v>1944</v>
      </c>
      <c r="C225" s="25" t="s">
        <v>536</v>
      </c>
      <c r="D225" s="25" t="s">
        <v>1549</v>
      </c>
      <c r="E225" s="27" t="s">
        <v>1945</v>
      </c>
      <c r="F225" s="27" t="s">
        <v>1946</v>
      </c>
      <c r="G225" s="27" t="s">
        <v>705</v>
      </c>
      <c r="H225" s="27" t="s">
        <v>1947</v>
      </c>
      <c r="I225" s="27" t="s">
        <v>1948</v>
      </c>
      <c r="J225" s="27" t="s">
        <v>1949</v>
      </c>
      <c r="K225" s="25" t="s">
        <v>1950</v>
      </c>
      <c r="L225" s="27" t="s">
        <v>106</v>
      </c>
      <c r="M225" s="27" t="s">
        <v>71</v>
      </c>
      <c r="N225" s="27" t="s">
        <v>1951</v>
      </c>
      <c r="O225" s="27" t="s">
        <v>1952</v>
      </c>
      <c r="P225" s="27" t="s">
        <v>1953</v>
      </c>
      <c r="Q225" s="27" t="s">
        <v>1954</v>
      </c>
      <c r="R225" s="27" t="s">
        <v>161</v>
      </c>
      <c r="S225" s="27" t="s">
        <v>1562</v>
      </c>
      <c r="T225" s="27" t="s">
        <v>1406</v>
      </c>
      <c r="U225" s="27">
        <v>2021</v>
      </c>
      <c r="V225" s="25" t="s">
        <v>78</v>
      </c>
      <c r="W225" s="27">
        <v>2021.1</v>
      </c>
      <c r="X225" s="27">
        <v>2021.12</v>
      </c>
      <c r="Y225" s="52">
        <v>160</v>
      </c>
      <c r="Z225" s="49"/>
      <c r="AA225" s="49"/>
      <c r="AB225" s="50"/>
      <c r="AC225" s="49">
        <v>160</v>
      </c>
      <c r="AD225" s="27" t="s">
        <v>1955</v>
      </c>
      <c r="AE225" s="27" t="s">
        <v>1955</v>
      </c>
      <c r="AF225" s="25" t="s">
        <v>78</v>
      </c>
      <c r="AG225" s="25" t="s">
        <v>78</v>
      </c>
      <c r="AH225" s="25" t="s">
        <v>78</v>
      </c>
      <c r="AI225" s="27" t="s">
        <v>79</v>
      </c>
      <c r="AJ225" s="27" t="s">
        <v>79</v>
      </c>
      <c r="AK225" s="27" t="s">
        <v>78</v>
      </c>
      <c r="AL225" s="27"/>
      <c r="AM225" s="27" t="s">
        <v>78</v>
      </c>
      <c r="AN225" s="27"/>
      <c r="AO225" s="27" t="s">
        <v>1956</v>
      </c>
      <c r="AP225" s="27">
        <v>17726656999</v>
      </c>
      <c r="AQ225" s="26"/>
      <c r="AR225" s="26" t="s">
        <v>81</v>
      </c>
    </row>
    <row r="226" s="4" customFormat="1" ht="96" spans="1:44">
      <c r="A226" s="25">
        <v>219</v>
      </c>
      <c r="B226" s="29" t="s">
        <v>1957</v>
      </c>
      <c r="C226" s="25" t="s">
        <v>536</v>
      </c>
      <c r="D226" s="25" t="s">
        <v>1549</v>
      </c>
      <c r="E226" s="27" t="s">
        <v>1958</v>
      </c>
      <c r="F226" s="27" t="s">
        <v>1946</v>
      </c>
      <c r="G226" s="27" t="s">
        <v>705</v>
      </c>
      <c r="H226" s="27" t="s">
        <v>1959</v>
      </c>
      <c r="I226" s="27" t="s">
        <v>1959</v>
      </c>
      <c r="J226" s="27" t="s">
        <v>1959</v>
      </c>
      <c r="K226" s="25" t="s">
        <v>1960</v>
      </c>
      <c r="L226" s="27" t="s">
        <v>106</v>
      </c>
      <c r="M226" s="27" t="s">
        <v>71</v>
      </c>
      <c r="N226" s="27" t="s">
        <v>107</v>
      </c>
      <c r="O226" s="27" t="s">
        <v>1961</v>
      </c>
      <c r="P226" s="27" t="s">
        <v>1962</v>
      </c>
      <c r="Q226" s="27" t="s">
        <v>1954</v>
      </c>
      <c r="R226" s="27" t="s">
        <v>161</v>
      </c>
      <c r="S226" s="27" t="s">
        <v>1562</v>
      </c>
      <c r="T226" s="27" t="s">
        <v>1406</v>
      </c>
      <c r="U226" s="27">
        <v>2021</v>
      </c>
      <c r="V226" s="25" t="s">
        <v>79</v>
      </c>
      <c r="W226" s="27">
        <v>2021.3</v>
      </c>
      <c r="X226" s="27">
        <v>2021.12</v>
      </c>
      <c r="Y226" s="29">
        <v>100</v>
      </c>
      <c r="Z226" s="26">
        <v>40</v>
      </c>
      <c r="AA226" s="26"/>
      <c r="AB226" s="50"/>
      <c r="AC226" s="26">
        <v>60</v>
      </c>
      <c r="AD226" s="27">
        <v>750</v>
      </c>
      <c r="AE226" s="27">
        <v>750</v>
      </c>
      <c r="AF226" s="25" t="s">
        <v>78</v>
      </c>
      <c r="AG226" s="25" t="str">
        <f>VLOOKUP(B226,[1]Sheet1!$B:$K,10,0)</f>
        <v>是</v>
      </c>
      <c r="AH226" s="25" t="s">
        <v>78</v>
      </c>
      <c r="AI226" s="27" t="s">
        <v>79</v>
      </c>
      <c r="AJ226" s="27" t="str">
        <f>VLOOKUP(B226,[1]Sheet1!$B:$H,7,0)</f>
        <v>是</v>
      </c>
      <c r="AK226" s="27" t="str">
        <f>VLOOKUP(B226,[1]Sheet1!$B:$I,8,0)</f>
        <v>是</v>
      </c>
      <c r="AL226" s="27"/>
      <c r="AM226" s="27" t="str">
        <f>VLOOKUP(B226,[1]Sheet1!$B:$J,9,0)</f>
        <v>是</v>
      </c>
      <c r="AN226" s="27"/>
      <c r="AO226" s="27" t="s">
        <v>1956</v>
      </c>
      <c r="AP226" s="27">
        <v>17726656999</v>
      </c>
      <c r="AQ226" s="27" t="s">
        <v>953</v>
      </c>
      <c r="AR226" s="26"/>
    </row>
    <row r="227" s="4" customFormat="1" ht="72" spans="1:44">
      <c r="A227" s="25">
        <v>220</v>
      </c>
      <c r="B227" s="29" t="s">
        <v>1963</v>
      </c>
      <c r="C227" s="25" t="s">
        <v>536</v>
      </c>
      <c r="D227" s="25" t="s">
        <v>1549</v>
      </c>
      <c r="E227" s="27" t="s">
        <v>1964</v>
      </c>
      <c r="F227" s="27" t="s">
        <v>102</v>
      </c>
      <c r="G227" s="27" t="s">
        <v>1965</v>
      </c>
      <c r="H227" s="27" t="s">
        <v>1966</v>
      </c>
      <c r="I227" s="27" t="s">
        <v>1967</v>
      </c>
      <c r="J227" s="27" t="s">
        <v>1968</v>
      </c>
      <c r="K227" s="27" t="s">
        <v>1969</v>
      </c>
      <c r="L227" s="27" t="s">
        <v>106</v>
      </c>
      <c r="M227" s="27" t="s">
        <v>71</v>
      </c>
      <c r="N227" s="27" t="s">
        <v>1970</v>
      </c>
      <c r="O227" s="27" t="s">
        <v>1971</v>
      </c>
      <c r="P227" s="27" t="s">
        <v>1969</v>
      </c>
      <c r="Q227" s="27" t="s">
        <v>1783</v>
      </c>
      <c r="R227" s="27" t="s">
        <v>161</v>
      </c>
      <c r="S227" s="27" t="s">
        <v>1562</v>
      </c>
      <c r="T227" s="27" t="s">
        <v>382</v>
      </c>
      <c r="U227" s="27">
        <v>2021</v>
      </c>
      <c r="V227" s="27" t="s">
        <v>79</v>
      </c>
      <c r="W227" s="27">
        <v>2021.1</v>
      </c>
      <c r="X227" s="27">
        <v>2021.12</v>
      </c>
      <c r="Y227" s="52">
        <v>87.2</v>
      </c>
      <c r="Z227" s="49">
        <v>87.2</v>
      </c>
      <c r="AA227" s="49"/>
      <c r="AB227" s="50"/>
      <c r="AC227" s="49"/>
      <c r="AD227" s="27" t="s">
        <v>1969</v>
      </c>
      <c r="AE227" s="27" t="s">
        <v>1969</v>
      </c>
      <c r="AF227" s="25" t="s">
        <v>78</v>
      </c>
      <c r="AG227" s="25" t="str">
        <f>VLOOKUP(B227,[1]Sheet1!$B:$K,10,0)</f>
        <v>是</v>
      </c>
      <c r="AH227" s="25" t="s">
        <v>78</v>
      </c>
      <c r="AI227" s="27" t="s">
        <v>79</v>
      </c>
      <c r="AJ227" s="27" t="str">
        <f>VLOOKUP(B227,[1]Sheet1!$B:$H,7,0)</f>
        <v>是</v>
      </c>
      <c r="AK227" s="27" t="str">
        <f>VLOOKUP(B227,[1]Sheet1!$B:$I,8,0)</f>
        <v>是</v>
      </c>
      <c r="AL227" s="27" t="s">
        <v>1972</v>
      </c>
      <c r="AM227" s="27" t="str">
        <f>VLOOKUP(B227,[1]Sheet1!$B:$J,9,0)</f>
        <v>是</v>
      </c>
      <c r="AN227" s="27"/>
      <c r="AO227" s="27" t="s">
        <v>384</v>
      </c>
      <c r="AP227" s="27">
        <v>18723500888</v>
      </c>
      <c r="AQ227" s="26"/>
      <c r="AR227" s="26"/>
    </row>
    <row r="228" s="4" customFormat="1" ht="300" spans="1:44">
      <c r="A228" s="25">
        <v>221</v>
      </c>
      <c r="B228" s="29" t="s">
        <v>1973</v>
      </c>
      <c r="C228" s="25" t="s">
        <v>536</v>
      </c>
      <c r="D228" s="25" t="s">
        <v>997</v>
      </c>
      <c r="E228" s="27" t="s">
        <v>1974</v>
      </c>
      <c r="F228" s="27" t="s">
        <v>102</v>
      </c>
      <c r="G228" s="27" t="s">
        <v>1965</v>
      </c>
      <c r="H228" s="27" t="s">
        <v>1966</v>
      </c>
      <c r="I228" s="27" t="s">
        <v>1967</v>
      </c>
      <c r="J228" s="27" t="s">
        <v>1968</v>
      </c>
      <c r="K228" s="27" t="s">
        <v>1969</v>
      </c>
      <c r="L228" s="27" t="s">
        <v>106</v>
      </c>
      <c r="M228" s="27" t="s">
        <v>71</v>
      </c>
      <c r="N228" s="27" t="s">
        <v>1970</v>
      </c>
      <c r="O228" s="27" t="s">
        <v>1971</v>
      </c>
      <c r="P228" s="27" t="s">
        <v>1969</v>
      </c>
      <c r="Q228" s="27" t="s">
        <v>1783</v>
      </c>
      <c r="R228" s="27" t="s">
        <v>161</v>
      </c>
      <c r="S228" s="27" t="s">
        <v>1562</v>
      </c>
      <c r="T228" s="27" t="s">
        <v>382</v>
      </c>
      <c r="U228" s="27">
        <v>2021</v>
      </c>
      <c r="V228" s="25" t="s">
        <v>78</v>
      </c>
      <c r="W228" s="27">
        <v>2021.1</v>
      </c>
      <c r="X228" s="27">
        <v>2021.12</v>
      </c>
      <c r="Y228" s="52">
        <v>200</v>
      </c>
      <c r="Z228" s="49"/>
      <c r="AA228" s="49"/>
      <c r="AB228" s="50"/>
      <c r="AC228" s="49">
        <v>200</v>
      </c>
      <c r="AD228" s="27" t="s">
        <v>1969</v>
      </c>
      <c r="AE228" s="27" t="s">
        <v>1969</v>
      </c>
      <c r="AF228" s="25" t="s">
        <v>78</v>
      </c>
      <c r="AG228" s="25" t="s">
        <v>78</v>
      </c>
      <c r="AH228" s="25" t="s">
        <v>78</v>
      </c>
      <c r="AI228" s="27" t="s">
        <v>79</v>
      </c>
      <c r="AJ228" s="27" t="s">
        <v>79</v>
      </c>
      <c r="AK228" s="27" t="s">
        <v>78</v>
      </c>
      <c r="AL228" s="27"/>
      <c r="AM228" s="27" t="s">
        <v>78</v>
      </c>
      <c r="AN228" s="27"/>
      <c r="AO228" s="27" t="s">
        <v>384</v>
      </c>
      <c r="AP228" s="27">
        <v>18723500888</v>
      </c>
      <c r="AQ228" s="26"/>
      <c r="AR228" s="26" t="s">
        <v>81</v>
      </c>
    </row>
    <row r="229" s="4" customFormat="1" ht="300" spans="1:44">
      <c r="A229" s="25">
        <v>222</v>
      </c>
      <c r="B229" s="29" t="s">
        <v>1975</v>
      </c>
      <c r="C229" s="25" t="s">
        <v>536</v>
      </c>
      <c r="D229" s="25" t="s">
        <v>997</v>
      </c>
      <c r="E229" s="27" t="s">
        <v>1976</v>
      </c>
      <c r="F229" s="27" t="s">
        <v>102</v>
      </c>
      <c r="G229" s="27" t="s">
        <v>1977</v>
      </c>
      <c r="H229" s="27" t="s">
        <v>1978</v>
      </c>
      <c r="I229" s="27" t="s">
        <v>1979</v>
      </c>
      <c r="J229" s="27" t="s">
        <v>1980</v>
      </c>
      <c r="K229" s="27" t="s">
        <v>1981</v>
      </c>
      <c r="L229" s="27" t="s">
        <v>106</v>
      </c>
      <c r="M229" s="27" t="s">
        <v>71</v>
      </c>
      <c r="N229" s="27" t="s">
        <v>107</v>
      </c>
      <c r="O229" s="27" t="s">
        <v>1982</v>
      </c>
      <c r="P229" s="27" t="s">
        <v>1983</v>
      </c>
      <c r="Q229" s="27" t="s">
        <v>210</v>
      </c>
      <c r="R229" s="27" t="s">
        <v>161</v>
      </c>
      <c r="S229" s="27" t="s">
        <v>1562</v>
      </c>
      <c r="T229" s="27" t="s">
        <v>1984</v>
      </c>
      <c r="U229" s="27">
        <v>2021</v>
      </c>
      <c r="V229" s="25" t="s">
        <v>79</v>
      </c>
      <c r="W229" s="27">
        <v>2021.1</v>
      </c>
      <c r="X229" s="27">
        <v>2021.12</v>
      </c>
      <c r="Y229" s="29">
        <v>300</v>
      </c>
      <c r="Z229" s="26">
        <v>50</v>
      </c>
      <c r="AA229" s="26"/>
      <c r="AB229" s="50"/>
      <c r="AC229" s="26">
        <v>250</v>
      </c>
      <c r="AD229" s="27" t="s">
        <v>1983</v>
      </c>
      <c r="AE229" s="27" t="s">
        <v>1983</v>
      </c>
      <c r="AF229" s="25" t="s">
        <v>78</v>
      </c>
      <c r="AG229" s="25" t="str">
        <f>VLOOKUP(B229,[1]Sheet1!$B:$K,10,0)</f>
        <v>是</v>
      </c>
      <c r="AH229" s="25" t="s">
        <v>78</v>
      </c>
      <c r="AI229" s="27" t="s">
        <v>79</v>
      </c>
      <c r="AJ229" s="27" t="str">
        <f>VLOOKUP(B229,[1]Sheet1!$B:$H,7,0)</f>
        <v>是</v>
      </c>
      <c r="AK229" s="27" t="str">
        <f>VLOOKUP(B229,[1]Sheet1!$B:$I,8,0)</f>
        <v>是</v>
      </c>
      <c r="AL229" s="27"/>
      <c r="AM229" s="27" t="str">
        <f>VLOOKUP(B229,[1]Sheet1!$B:$J,9,0)</f>
        <v>是</v>
      </c>
      <c r="AN229" s="27" t="s">
        <v>1982</v>
      </c>
      <c r="AO229" s="27" t="s">
        <v>730</v>
      </c>
      <c r="AP229" s="27">
        <v>18996612166</v>
      </c>
      <c r="AQ229" s="26" t="s">
        <v>152</v>
      </c>
      <c r="AR229" s="26"/>
    </row>
    <row r="230" s="4" customFormat="1" ht="132" spans="1:44">
      <c r="A230" s="25">
        <v>223</v>
      </c>
      <c r="B230" s="34" t="s">
        <v>1985</v>
      </c>
      <c r="C230" s="25" t="s">
        <v>536</v>
      </c>
      <c r="D230" s="25" t="s">
        <v>1549</v>
      </c>
      <c r="E230" s="27" t="s">
        <v>1986</v>
      </c>
      <c r="F230" s="27" t="s">
        <v>102</v>
      </c>
      <c r="G230" s="27" t="s">
        <v>1987</v>
      </c>
      <c r="H230" s="27" t="s">
        <v>1988</v>
      </c>
      <c r="I230" s="27" t="s">
        <v>1989</v>
      </c>
      <c r="J230" s="27" t="s">
        <v>1988</v>
      </c>
      <c r="K230" s="27" t="s">
        <v>1990</v>
      </c>
      <c r="L230" s="27" t="s">
        <v>106</v>
      </c>
      <c r="M230" s="27" t="s">
        <v>71</v>
      </c>
      <c r="N230" s="27" t="s">
        <v>107</v>
      </c>
      <c r="O230" s="27" t="s">
        <v>1991</v>
      </c>
      <c r="P230" s="27" t="s">
        <v>1992</v>
      </c>
      <c r="Q230" s="27" t="s">
        <v>971</v>
      </c>
      <c r="R230" s="27" t="s">
        <v>161</v>
      </c>
      <c r="S230" s="27" t="s">
        <v>1562</v>
      </c>
      <c r="T230" s="27" t="s">
        <v>211</v>
      </c>
      <c r="U230" s="27">
        <v>2021</v>
      </c>
      <c r="V230" s="25" t="s">
        <v>79</v>
      </c>
      <c r="W230" s="27">
        <v>2021.01</v>
      </c>
      <c r="X230" s="27">
        <v>2021.11</v>
      </c>
      <c r="Y230" s="29">
        <v>100</v>
      </c>
      <c r="Z230" s="26">
        <v>100</v>
      </c>
      <c r="AA230" s="26"/>
      <c r="AB230" s="50"/>
      <c r="AC230" s="26"/>
      <c r="AD230" s="27" t="s">
        <v>1993</v>
      </c>
      <c r="AE230" s="27" t="s">
        <v>1994</v>
      </c>
      <c r="AF230" s="25" t="s">
        <v>78</v>
      </c>
      <c r="AG230" s="25" t="str">
        <f>VLOOKUP(B230,[1]Sheet1!$B:$K,10,0)</f>
        <v>是</v>
      </c>
      <c r="AH230" s="25" t="s">
        <v>78</v>
      </c>
      <c r="AI230" s="27" t="s">
        <v>79</v>
      </c>
      <c r="AJ230" s="27" t="str">
        <f>VLOOKUP(B230,[1]Sheet1!$B:$H,7,0)</f>
        <v>是</v>
      </c>
      <c r="AK230" s="27" t="str">
        <f>VLOOKUP(B230,[1]Sheet1!$B:$I,8,0)</f>
        <v>是</v>
      </c>
      <c r="AL230" s="27"/>
      <c r="AM230" s="27" t="str">
        <f>VLOOKUP(B230,[1]Sheet1!$B:$J,9,0)</f>
        <v>是</v>
      </c>
      <c r="AN230" s="27"/>
      <c r="AO230" s="27" t="s">
        <v>213</v>
      </c>
      <c r="AP230" s="27">
        <v>13668409288</v>
      </c>
      <c r="AQ230" s="27" t="s">
        <v>953</v>
      </c>
      <c r="AR230" s="26"/>
    </row>
    <row r="231" s="4" customFormat="1" ht="216" spans="1:44">
      <c r="A231" s="25">
        <v>224</v>
      </c>
      <c r="B231" s="29" t="s">
        <v>1995</v>
      </c>
      <c r="C231" s="25" t="s">
        <v>536</v>
      </c>
      <c r="D231" s="25" t="s">
        <v>997</v>
      </c>
      <c r="E231" s="27" t="s">
        <v>1996</v>
      </c>
      <c r="F231" s="27" t="s">
        <v>102</v>
      </c>
      <c r="G231" s="27" t="s">
        <v>1997</v>
      </c>
      <c r="H231" s="27" t="s">
        <v>1998</v>
      </c>
      <c r="I231" s="27" t="s">
        <v>1999</v>
      </c>
      <c r="J231" s="27" t="s">
        <v>2000</v>
      </c>
      <c r="K231" s="27" t="s">
        <v>1990</v>
      </c>
      <c r="L231" s="27" t="s">
        <v>106</v>
      </c>
      <c r="M231" s="27" t="s">
        <v>71</v>
      </c>
      <c r="N231" s="27" t="s">
        <v>107</v>
      </c>
      <c r="O231" s="27" t="s">
        <v>2001</v>
      </c>
      <c r="P231" s="27" t="s">
        <v>2002</v>
      </c>
      <c r="Q231" s="27" t="s">
        <v>971</v>
      </c>
      <c r="R231" s="27" t="s">
        <v>161</v>
      </c>
      <c r="S231" s="27" t="s">
        <v>1562</v>
      </c>
      <c r="T231" s="27" t="s">
        <v>211</v>
      </c>
      <c r="U231" s="27">
        <v>2021</v>
      </c>
      <c r="V231" s="25" t="s">
        <v>79</v>
      </c>
      <c r="W231" s="27">
        <v>2021.01</v>
      </c>
      <c r="X231" s="27">
        <v>2021.11</v>
      </c>
      <c r="Y231" s="29">
        <v>300</v>
      </c>
      <c r="Z231" s="26">
        <v>100</v>
      </c>
      <c r="AA231" s="26"/>
      <c r="AB231" s="50"/>
      <c r="AC231" s="26">
        <v>200</v>
      </c>
      <c r="AD231" s="27" t="s">
        <v>1993</v>
      </c>
      <c r="AE231" s="27" t="s">
        <v>1994</v>
      </c>
      <c r="AF231" s="25" t="s">
        <v>78</v>
      </c>
      <c r="AG231" s="25" t="str">
        <f>VLOOKUP(B231,[1]Sheet1!$B:$K,10,0)</f>
        <v>是</v>
      </c>
      <c r="AH231" s="25" t="s">
        <v>78</v>
      </c>
      <c r="AI231" s="27" t="s">
        <v>79</v>
      </c>
      <c r="AJ231" s="27" t="str">
        <f>VLOOKUP(B231,[1]Sheet1!$B:$H,7,0)</f>
        <v>是</v>
      </c>
      <c r="AK231" s="27" t="str">
        <f>VLOOKUP(B231,[1]Sheet1!$B:$I,8,0)</f>
        <v>是</v>
      </c>
      <c r="AL231" s="27"/>
      <c r="AM231" s="27" t="str">
        <f>VLOOKUP(B231,[1]Sheet1!$B:$J,9,0)</f>
        <v>是</v>
      </c>
      <c r="AN231" s="27"/>
      <c r="AO231" s="27" t="s">
        <v>213</v>
      </c>
      <c r="AP231" s="27">
        <v>13668409288</v>
      </c>
      <c r="AQ231" s="26" t="s">
        <v>152</v>
      </c>
      <c r="AR231" s="26"/>
    </row>
    <row r="232" s="4" customFormat="1" ht="132" spans="1:44">
      <c r="A232" s="25">
        <v>225</v>
      </c>
      <c r="B232" s="29" t="s">
        <v>2003</v>
      </c>
      <c r="C232" s="25" t="s">
        <v>536</v>
      </c>
      <c r="D232" s="25" t="s">
        <v>1549</v>
      </c>
      <c r="E232" s="27" t="s">
        <v>2004</v>
      </c>
      <c r="F232" s="27" t="s">
        <v>102</v>
      </c>
      <c r="G232" s="27" t="s">
        <v>2005</v>
      </c>
      <c r="H232" s="27" t="s">
        <v>2006</v>
      </c>
      <c r="I232" s="27" t="s">
        <v>2007</v>
      </c>
      <c r="J232" s="27" t="s">
        <v>2008</v>
      </c>
      <c r="K232" s="27" t="s">
        <v>2009</v>
      </c>
      <c r="L232" s="27" t="s">
        <v>106</v>
      </c>
      <c r="M232" s="27" t="s">
        <v>71</v>
      </c>
      <c r="N232" s="27" t="s">
        <v>2010</v>
      </c>
      <c r="O232" s="27" t="s">
        <v>2011</v>
      </c>
      <c r="P232" s="27" t="s">
        <v>2009</v>
      </c>
      <c r="Q232" s="27" t="s">
        <v>521</v>
      </c>
      <c r="R232" s="27" t="s">
        <v>161</v>
      </c>
      <c r="S232" s="27" t="s">
        <v>1562</v>
      </c>
      <c r="T232" s="27" t="s">
        <v>414</v>
      </c>
      <c r="U232" s="27">
        <v>2021</v>
      </c>
      <c r="V232" s="25" t="s">
        <v>78</v>
      </c>
      <c r="W232" s="27">
        <v>2021.01</v>
      </c>
      <c r="X232" s="27">
        <v>2021.11</v>
      </c>
      <c r="Y232" s="52">
        <v>218</v>
      </c>
      <c r="Z232" s="49"/>
      <c r="AA232" s="49"/>
      <c r="AB232" s="50"/>
      <c r="AC232" s="49">
        <v>218</v>
      </c>
      <c r="AD232" s="27" t="s">
        <v>2009</v>
      </c>
      <c r="AE232" s="27" t="s">
        <v>2009</v>
      </c>
      <c r="AF232" s="25" t="s">
        <v>78</v>
      </c>
      <c r="AG232" s="25" t="s">
        <v>78</v>
      </c>
      <c r="AH232" s="25" t="s">
        <v>78</v>
      </c>
      <c r="AI232" s="27" t="s">
        <v>79</v>
      </c>
      <c r="AJ232" s="27" t="s">
        <v>78</v>
      </c>
      <c r="AK232" s="27" t="s">
        <v>78</v>
      </c>
      <c r="AL232" s="27"/>
      <c r="AM232" s="27" t="s">
        <v>78</v>
      </c>
      <c r="AN232" s="27"/>
      <c r="AO232" s="27" t="s">
        <v>416</v>
      </c>
      <c r="AP232" s="27">
        <v>13983519928</v>
      </c>
      <c r="AQ232" s="26"/>
      <c r="AR232" s="26" t="s">
        <v>81</v>
      </c>
    </row>
    <row r="233" s="4" customFormat="1" ht="96" spans="1:44">
      <c r="A233" s="25">
        <v>226</v>
      </c>
      <c r="B233" s="29" t="s">
        <v>2012</v>
      </c>
      <c r="C233" s="25" t="s">
        <v>536</v>
      </c>
      <c r="D233" s="25" t="s">
        <v>1549</v>
      </c>
      <c r="E233" s="27" t="s">
        <v>2013</v>
      </c>
      <c r="F233" s="27" t="s">
        <v>102</v>
      </c>
      <c r="G233" s="27" t="s">
        <v>2014</v>
      </c>
      <c r="H233" s="27" t="s">
        <v>2015</v>
      </c>
      <c r="I233" s="27" t="s">
        <v>2016</v>
      </c>
      <c r="J233" s="27" t="s">
        <v>2017</v>
      </c>
      <c r="K233" s="27" t="s">
        <v>2018</v>
      </c>
      <c r="L233" s="27" t="s">
        <v>1884</v>
      </c>
      <c r="M233" s="27" t="s">
        <v>434</v>
      </c>
      <c r="N233" s="27" t="s">
        <v>2019</v>
      </c>
      <c r="O233" s="27" t="s">
        <v>2020</v>
      </c>
      <c r="P233" s="27" t="s">
        <v>2021</v>
      </c>
      <c r="Q233" s="27" t="s">
        <v>2022</v>
      </c>
      <c r="R233" s="27" t="s">
        <v>423</v>
      </c>
      <c r="S233" s="27" t="s">
        <v>1562</v>
      </c>
      <c r="T233" s="27" t="s">
        <v>424</v>
      </c>
      <c r="U233" s="27">
        <v>2021</v>
      </c>
      <c r="V233" s="25" t="s">
        <v>78</v>
      </c>
      <c r="W233" s="27">
        <v>2021.1</v>
      </c>
      <c r="X233" s="27" t="s">
        <v>2023</v>
      </c>
      <c r="Y233" s="52">
        <v>300</v>
      </c>
      <c r="Z233" s="49"/>
      <c r="AA233" s="49"/>
      <c r="AB233" s="50"/>
      <c r="AC233" s="49">
        <v>300</v>
      </c>
      <c r="AD233" s="27">
        <v>232</v>
      </c>
      <c r="AE233" s="27">
        <v>232</v>
      </c>
      <c r="AF233" s="25" t="s">
        <v>78</v>
      </c>
      <c r="AG233" s="25" t="s">
        <v>78</v>
      </c>
      <c r="AH233" s="25" t="s">
        <v>78</v>
      </c>
      <c r="AI233" s="27" t="s">
        <v>79</v>
      </c>
      <c r="AJ233" s="27" t="s">
        <v>78</v>
      </c>
      <c r="AK233" s="27" t="s">
        <v>78</v>
      </c>
      <c r="AL233" s="27"/>
      <c r="AM233" s="27" t="s">
        <v>78</v>
      </c>
      <c r="AN233" s="27"/>
      <c r="AO233" s="27" t="s">
        <v>426</v>
      </c>
      <c r="AP233" s="27">
        <v>59500277</v>
      </c>
      <c r="AQ233" s="26"/>
      <c r="AR233" s="26" t="s">
        <v>81</v>
      </c>
    </row>
    <row r="234" s="4" customFormat="1" ht="132" spans="1:44">
      <c r="A234" s="25">
        <v>227</v>
      </c>
      <c r="B234" s="29" t="s">
        <v>2024</v>
      </c>
      <c r="C234" s="25" t="s">
        <v>536</v>
      </c>
      <c r="D234" s="25" t="s">
        <v>1549</v>
      </c>
      <c r="E234" s="27" t="s">
        <v>2025</v>
      </c>
      <c r="F234" s="27" t="s">
        <v>102</v>
      </c>
      <c r="G234" s="27" t="s">
        <v>1354</v>
      </c>
      <c r="H234" s="27" t="s">
        <v>2015</v>
      </c>
      <c r="I234" s="27" t="s">
        <v>2026</v>
      </c>
      <c r="J234" s="27" t="s">
        <v>2025</v>
      </c>
      <c r="K234" s="27" t="s">
        <v>2027</v>
      </c>
      <c r="L234" s="27" t="s">
        <v>484</v>
      </c>
      <c r="M234" s="27" t="s">
        <v>71</v>
      </c>
      <c r="N234" s="27" t="s">
        <v>2028</v>
      </c>
      <c r="O234" s="27" t="s">
        <v>2029</v>
      </c>
      <c r="P234" s="27" t="s">
        <v>2030</v>
      </c>
      <c r="Q234" s="27" t="s">
        <v>486</v>
      </c>
      <c r="R234" s="27" t="s">
        <v>437</v>
      </c>
      <c r="S234" s="27" t="s">
        <v>1562</v>
      </c>
      <c r="T234" s="27" t="s">
        <v>424</v>
      </c>
      <c r="U234" s="27">
        <v>2021</v>
      </c>
      <c r="V234" s="25" t="s">
        <v>79</v>
      </c>
      <c r="W234" s="27">
        <v>2021.1</v>
      </c>
      <c r="X234" s="27">
        <v>2021.12</v>
      </c>
      <c r="Y234" s="29">
        <v>200</v>
      </c>
      <c r="Z234" s="26">
        <v>43.89142</v>
      </c>
      <c r="AA234" s="26"/>
      <c r="AB234" s="50"/>
      <c r="AC234" s="26">
        <v>156.10858</v>
      </c>
      <c r="AD234" s="27">
        <v>156</v>
      </c>
      <c r="AE234" s="27">
        <v>156</v>
      </c>
      <c r="AF234" s="25" t="s">
        <v>78</v>
      </c>
      <c r="AG234" s="25" t="str">
        <f>VLOOKUP(B234,[1]Sheet1!$B:$K,10,0)</f>
        <v>是</v>
      </c>
      <c r="AH234" s="25" t="s">
        <v>78</v>
      </c>
      <c r="AI234" s="27" t="s">
        <v>79</v>
      </c>
      <c r="AJ234" s="27" t="str">
        <f>VLOOKUP(B234,[1]Sheet1!$B:$H,7,0)</f>
        <v>是</v>
      </c>
      <c r="AK234" s="27" t="str">
        <f>VLOOKUP(B234,[1]Sheet1!$B:$I,8,0)</f>
        <v>是</v>
      </c>
      <c r="AL234" s="27"/>
      <c r="AM234" s="27" t="str">
        <f>VLOOKUP(B234,[1]Sheet1!$B:$J,9,0)</f>
        <v>是</v>
      </c>
      <c r="AN234" s="27" t="s">
        <v>2031</v>
      </c>
      <c r="AO234" s="27" t="s">
        <v>426</v>
      </c>
      <c r="AP234" s="27">
        <v>59500277</v>
      </c>
      <c r="AQ234" s="27" t="s">
        <v>953</v>
      </c>
      <c r="AR234" s="26"/>
    </row>
    <row r="235" s="4" customFormat="1" ht="120" spans="1:44">
      <c r="A235" s="25">
        <v>228</v>
      </c>
      <c r="B235" s="29" t="s">
        <v>2032</v>
      </c>
      <c r="C235" s="25" t="s">
        <v>536</v>
      </c>
      <c r="D235" s="25" t="s">
        <v>1549</v>
      </c>
      <c r="E235" s="27" t="s">
        <v>2033</v>
      </c>
      <c r="F235" s="27" t="s">
        <v>102</v>
      </c>
      <c r="G235" s="27" t="s">
        <v>790</v>
      </c>
      <c r="H235" s="27" t="s">
        <v>2034</v>
      </c>
      <c r="I235" s="27" t="s">
        <v>2035</v>
      </c>
      <c r="J235" s="27" t="s">
        <v>2036</v>
      </c>
      <c r="K235" s="27" t="s">
        <v>2037</v>
      </c>
      <c r="L235" s="27" t="s">
        <v>106</v>
      </c>
      <c r="M235" s="27" t="s">
        <v>71</v>
      </c>
      <c r="N235" s="27" t="s">
        <v>107</v>
      </c>
      <c r="O235" s="27" t="s">
        <v>2038</v>
      </c>
      <c r="P235" s="27" t="s">
        <v>2039</v>
      </c>
      <c r="Q235" s="27" t="s">
        <v>952</v>
      </c>
      <c r="R235" s="27" t="s">
        <v>437</v>
      </c>
      <c r="S235" s="27" t="s">
        <v>1562</v>
      </c>
      <c r="T235" s="27" t="s">
        <v>438</v>
      </c>
      <c r="U235" s="27">
        <v>2021</v>
      </c>
      <c r="V235" s="25" t="s">
        <v>78</v>
      </c>
      <c r="W235" s="27">
        <v>2021.04</v>
      </c>
      <c r="X235" s="27">
        <v>2021.12</v>
      </c>
      <c r="Y235" s="52">
        <v>200</v>
      </c>
      <c r="Z235" s="49"/>
      <c r="AA235" s="49"/>
      <c r="AB235" s="50"/>
      <c r="AC235" s="49">
        <v>200</v>
      </c>
      <c r="AD235" s="27" t="s">
        <v>2040</v>
      </c>
      <c r="AE235" s="27" t="s">
        <v>2034</v>
      </c>
      <c r="AF235" s="25" t="s">
        <v>78</v>
      </c>
      <c r="AG235" s="25" t="s">
        <v>78</v>
      </c>
      <c r="AH235" s="25" t="s">
        <v>78</v>
      </c>
      <c r="AI235" s="27" t="s">
        <v>79</v>
      </c>
      <c r="AJ235" s="27" t="s">
        <v>78</v>
      </c>
      <c r="AK235" s="27" t="s">
        <v>78</v>
      </c>
      <c r="AL235" s="27"/>
      <c r="AM235" s="27" t="s">
        <v>78</v>
      </c>
      <c r="AN235" s="27"/>
      <c r="AO235" s="27" t="s">
        <v>2041</v>
      </c>
      <c r="AP235" s="27">
        <v>15923278859</v>
      </c>
      <c r="AQ235" s="26"/>
      <c r="AR235" s="26" t="s">
        <v>81</v>
      </c>
    </row>
    <row r="236" s="4" customFormat="1" ht="156" spans="1:44">
      <c r="A236" s="25">
        <v>229</v>
      </c>
      <c r="B236" s="29" t="s">
        <v>2042</v>
      </c>
      <c r="C236" s="25" t="s">
        <v>536</v>
      </c>
      <c r="D236" s="25" t="s">
        <v>1549</v>
      </c>
      <c r="E236" s="27" t="s">
        <v>2043</v>
      </c>
      <c r="F236" s="27" t="s">
        <v>102</v>
      </c>
      <c r="G236" s="27" t="s">
        <v>2044</v>
      </c>
      <c r="H236" s="27" t="s">
        <v>2045</v>
      </c>
      <c r="I236" s="27" t="s">
        <v>2046</v>
      </c>
      <c r="J236" s="27" t="s">
        <v>2045</v>
      </c>
      <c r="K236" s="27" t="s">
        <v>2047</v>
      </c>
      <c r="L236" s="27" t="s">
        <v>89</v>
      </c>
      <c r="M236" s="27" t="s">
        <v>90</v>
      </c>
      <c r="N236" s="27" t="s">
        <v>107</v>
      </c>
      <c r="O236" s="27" t="s">
        <v>2048</v>
      </c>
      <c r="P236" s="27" t="s">
        <v>544</v>
      </c>
      <c r="Q236" s="27" t="s">
        <v>2049</v>
      </c>
      <c r="R236" s="27" t="s">
        <v>95</v>
      </c>
      <c r="S236" s="27" t="s">
        <v>1562</v>
      </c>
      <c r="T236" s="27" t="s">
        <v>96</v>
      </c>
      <c r="U236" s="27" t="s">
        <v>2050</v>
      </c>
      <c r="V236" s="25" t="s">
        <v>78</v>
      </c>
      <c r="W236" s="27">
        <v>2021.01</v>
      </c>
      <c r="X236" s="27">
        <v>2021.12</v>
      </c>
      <c r="Y236" s="52">
        <v>300</v>
      </c>
      <c r="Z236" s="49"/>
      <c r="AA236" s="49"/>
      <c r="AB236" s="50"/>
      <c r="AC236" s="49">
        <v>300</v>
      </c>
      <c r="AD236" s="27" t="s">
        <v>544</v>
      </c>
      <c r="AE236" s="27" t="s">
        <v>544</v>
      </c>
      <c r="AF236" s="25" t="s">
        <v>78</v>
      </c>
      <c r="AG236" s="25" t="s">
        <v>78</v>
      </c>
      <c r="AH236" s="25" t="s">
        <v>78</v>
      </c>
      <c r="AI236" s="27" t="s">
        <v>79</v>
      </c>
      <c r="AJ236" s="27" t="s">
        <v>78</v>
      </c>
      <c r="AK236" s="27" t="s">
        <v>78</v>
      </c>
      <c r="AL236" s="27"/>
      <c r="AM236" s="27" t="s">
        <v>79</v>
      </c>
      <c r="AN236" s="27" t="s">
        <v>2051</v>
      </c>
      <c r="AO236" s="27" t="s">
        <v>97</v>
      </c>
      <c r="AP236" s="27">
        <v>17784027560</v>
      </c>
      <c r="AQ236" s="26"/>
      <c r="AR236" s="26" t="s">
        <v>81</v>
      </c>
    </row>
    <row r="237" s="4" customFormat="1" ht="84" spans="1:44">
      <c r="A237" s="25">
        <v>230</v>
      </c>
      <c r="B237" s="29" t="s">
        <v>2052</v>
      </c>
      <c r="C237" s="25" t="s">
        <v>536</v>
      </c>
      <c r="D237" s="25" t="s">
        <v>1549</v>
      </c>
      <c r="E237" s="27" t="s">
        <v>2053</v>
      </c>
      <c r="F237" s="27" t="s">
        <v>102</v>
      </c>
      <c r="G237" s="27" t="s">
        <v>2054</v>
      </c>
      <c r="H237" s="27" t="s">
        <v>2055</v>
      </c>
      <c r="I237" s="27" t="s">
        <v>2056</v>
      </c>
      <c r="J237" s="27" t="s">
        <v>2055</v>
      </c>
      <c r="K237" s="27" t="s">
        <v>2057</v>
      </c>
      <c r="L237" s="27" t="s">
        <v>89</v>
      </c>
      <c r="M237" s="27" t="s">
        <v>90</v>
      </c>
      <c r="N237" s="27" t="s">
        <v>2058</v>
      </c>
      <c r="O237" s="27" t="s">
        <v>2059</v>
      </c>
      <c r="P237" s="27" t="s">
        <v>2060</v>
      </c>
      <c r="Q237" s="27" t="s">
        <v>2049</v>
      </c>
      <c r="R237" s="27" t="s">
        <v>95</v>
      </c>
      <c r="S237" s="27" t="s">
        <v>1562</v>
      </c>
      <c r="T237" s="27" t="s">
        <v>96</v>
      </c>
      <c r="U237" s="27" t="s">
        <v>2050</v>
      </c>
      <c r="V237" s="25" t="s">
        <v>79</v>
      </c>
      <c r="W237" s="27">
        <v>2021.01</v>
      </c>
      <c r="X237" s="27">
        <v>2021.12</v>
      </c>
      <c r="Y237" s="29">
        <v>90</v>
      </c>
      <c r="Z237" s="26">
        <v>31.0408</v>
      </c>
      <c r="AA237" s="26"/>
      <c r="AB237" s="50"/>
      <c r="AC237" s="26">
        <v>58.9592</v>
      </c>
      <c r="AD237" s="27" t="s">
        <v>2061</v>
      </c>
      <c r="AE237" s="27" t="s">
        <v>2061</v>
      </c>
      <c r="AF237" s="25" t="s">
        <v>78</v>
      </c>
      <c r="AG237" s="25" t="str">
        <f>VLOOKUP(B237,[1]Sheet1!$B:$K,10,0)</f>
        <v>是</v>
      </c>
      <c r="AH237" s="25" t="s">
        <v>78</v>
      </c>
      <c r="AI237" s="27" t="s">
        <v>79</v>
      </c>
      <c r="AJ237" s="27" t="str">
        <f>VLOOKUP(B237,[1]Sheet1!$B:$H,7,0)</f>
        <v>是</v>
      </c>
      <c r="AK237" s="27" t="str">
        <f>VLOOKUP(B237,[1]Sheet1!$B:$I,8,0)</f>
        <v>是</v>
      </c>
      <c r="AL237" s="27"/>
      <c r="AM237" s="27" t="str">
        <f>VLOOKUP(B237,[1]Sheet1!$B:$J,9,0)</f>
        <v>是</v>
      </c>
      <c r="AN237" s="27"/>
      <c r="AO237" s="27" t="s">
        <v>97</v>
      </c>
      <c r="AP237" s="27">
        <v>17784027560</v>
      </c>
      <c r="AQ237" s="27" t="s">
        <v>953</v>
      </c>
      <c r="AR237" s="26"/>
    </row>
    <row r="238" s="4" customFormat="1" ht="144" spans="1:44">
      <c r="A238" s="25">
        <v>231</v>
      </c>
      <c r="B238" s="29" t="s">
        <v>2062</v>
      </c>
      <c r="C238" s="25" t="s">
        <v>536</v>
      </c>
      <c r="D238" s="25" t="s">
        <v>1549</v>
      </c>
      <c r="E238" s="27" t="s">
        <v>2063</v>
      </c>
      <c r="F238" s="27" t="s">
        <v>65</v>
      </c>
      <c r="G238" s="27" t="s">
        <v>2064</v>
      </c>
      <c r="H238" s="27" t="s">
        <v>2065</v>
      </c>
      <c r="I238" s="27" t="s">
        <v>2066</v>
      </c>
      <c r="J238" s="27" t="s">
        <v>2067</v>
      </c>
      <c r="K238" s="27" t="s">
        <v>2068</v>
      </c>
      <c r="L238" s="27" t="s">
        <v>106</v>
      </c>
      <c r="M238" s="27" t="s">
        <v>71</v>
      </c>
      <c r="N238" s="27" t="s">
        <v>2069</v>
      </c>
      <c r="O238" s="27" t="s">
        <v>2070</v>
      </c>
      <c r="P238" s="27" t="s">
        <v>2071</v>
      </c>
      <c r="Q238" s="27" t="s">
        <v>2072</v>
      </c>
      <c r="R238" s="27" t="s">
        <v>161</v>
      </c>
      <c r="S238" s="27" t="s">
        <v>1562</v>
      </c>
      <c r="T238" s="27" t="s">
        <v>2073</v>
      </c>
      <c r="U238" s="27">
        <v>2021</v>
      </c>
      <c r="V238" s="25" t="s">
        <v>78</v>
      </c>
      <c r="W238" s="27">
        <v>2021.3</v>
      </c>
      <c r="X238" s="27">
        <v>2021.12</v>
      </c>
      <c r="Y238" s="52">
        <v>300</v>
      </c>
      <c r="Z238" s="49"/>
      <c r="AA238" s="49"/>
      <c r="AB238" s="50"/>
      <c r="AC238" s="49">
        <v>300</v>
      </c>
      <c r="AD238" s="27" t="s">
        <v>2074</v>
      </c>
      <c r="AE238" s="27" t="s">
        <v>2075</v>
      </c>
      <c r="AF238" s="25" t="s">
        <v>78</v>
      </c>
      <c r="AG238" s="25" t="s">
        <v>78</v>
      </c>
      <c r="AH238" s="25" t="s">
        <v>78</v>
      </c>
      <c r="AI238" s="27" t="s">
        <v>79</v>
      </c>
      <c r="AJ238" s="27" t="s">
        <v>79</v>
      </c>
      <c r="AK238" s="27" t="s">
        <v>78</v>
      </c>
      <c r="AL238" s="27"/>
      <c r="AM238" s="27" t="s">
        <v>79</v>
      </c>
      <c r="AN238" s="27" t="s">
        <v>2076</v>
      </c>
      <c r="AO238" s="27" t="s">
        <v>2077</v>
      </c>
      <c r="AP238" s="27">
        <v>18996610923</v>
      </c>
      <c r="AQ238" s="26"/>
      <c r="AR238" s="26" t="s">
        <v>81</v>
      </c>
    </row>
    <row r="239" s="4" customFormat="1" ht="240" spans="1:44">
      <c r="A239" s="25">
        <v>232</v>
      </c>
      <c r="B239" s="29" t="s">
        <v>2078</v>
      </c>
      <c r="C239" s="25" t="s">
        <v>536</v>
      </c>
      <c r="D239" s="25" t="s">
        <v>1549</v>
      </c>
      <c r="E239" s="27" t="s">
        <v>2079</v>
      </c>
      <c r="F239" s="27" t="s">
        <v>102</v>
      </c>
      <c r="G239" s="27" t="s">
        <v>2080</v>
      </c>
      <c r="H239" s="27" t="s">
        <v>2081</v>
      </c>
      <c r="I239" s="27" t="s">
        <v>2082</v>
      </c>
      <c r="J239" s="27" t="s">
        <v>2083</v>
      </c>
      <c r="K239" s="27" t="s">
        <v>2083</v>
      </c>
      <c r="L239" s="27" t="s">
        <v>70</v>
      </c>
      <c r="M239" s="27" t="s">
        <v>71</v>
      </c>
      <c r="N239" s="27" t="s">
        <v>2084</v>
      </c>
      <c r="O239" s="27" t="s">
        <v>2085</v>
      </c>
      <c r="P239" s="27" t="s">
        <v>2086</v>
      </c>
      <c r="Q239" s="27" t="s">
        <v>2087</v>
      </c>
      <c r="R239" s="27" t="s">
        <v>2088</v>
      </c>
      <c r="S239" s="27" t="s">
        <v>1562</v>
      </c>
      <c r="T239" s="27" t="s">
        <v>148</v>
      </c>
      <c r="U239" s="27">
        <v>2021</v>
      </c>
      <c r="V239" s="25" t="s">
        <v>79</v>
      </c>
      <c r="W239" s="27">
        <v>2021.1</v>
      </c>
      <c r="X239" s="27">
        <v>2021.12</v>
      </c>
      <c r="Y239" s="29">
        <v>400</v>
      </c>
      <c r="Z239" s="26">
        <v>400</v>
      </c>
      <c r="AA239" s="26"/>
      <c r="AB239" s="50"/>
      <c r="AC239" s="26"/>
      <c r="AD239" s="27">
        <v>1043</v>
      </c>
      <c r="AE239" s="27">
        <v>1043</v>
      </c>
      <c r="AF239" s="25" t="s">
        <v>78</v>
      </c>
      <c r="AG239" s="25" t="str">
        <f>VLOOKUP(B239,[1]Sheet1!$B:$K,10,0)</f>
        <v>是</v>
      </c>
      <c r="AH239" s="25" t="s">
        <v>78</v>
      </c>
      <c r="AI239" s="27" t="s">
        <v>79</v>
      </c>
      <c r="AJ239" s="27" t="str">
        <f>VLOOKUP(B239,[1]Sheet1!$B:$H,7,0)</f>
        <v>是</v>
      </c>
      <c r="AK239" s="27" t="str">
        <f>VLOOKUP(B239,[1]Sheet1!$B:$I,8,0)</f>
        <v>是</v>
      </c>
      <c r="AL239" s="27"/>
      <c r="AM239" s="27" t="str">
        <f>VLOOKUP(B239,[1]Sheet1!$B:$J,9,0)</f>
        <v>是</v>
      </c>
      <c r="AN239" s="27"/>
      <c r="AO239" s="27" t="s">
        <v>465</v>
      </c>
      <c r="AP239" s="27">
        <v>13896249256</v>
      </c>
      <c r="AQ239" s="27" t="s">
        <v>953</v>
      </c>
      <c r="AR239" s="26"/>
    </row>
    <row r="240" s="4" customFormat="1" ht="108" spans="1:44">
      <c r="A240" s="25">
        <v>233</v>
      </c>
      <c r="B240" s="29" t="s">
        <v>2089</v>
      </c>
      <c r="C240" s="25" t="s">
        <v>536</v>
      </c>
      <c r="D240" s="25" t="s">
        <v>1549</v>
      </c>
      <c r="E240" s="27" t="s">
        <v>2090</v>
      </c>
      <c r="F240" s="27" t="s">
        <v>232</v>
      </c>
      <c r="G240" s="27" t="s">
        <v>2091</v>
      </c>
      <c r="H240" s="27" t="s">
        <v>2015</v>
      </c>
      <c r="I240" s="27" t="s">
        <v>2092</v>
      </c>
      <c r="J240" s="27" t="s">
        <v>2093</v>
      </c>
      <c r="K240" s="27" t="s">
        <v>2015</v>
      </c>
      <c r="L240" s="27" t="s">
        <v>70</v>
      </c>
      <c r="M240" s="27" t="s">
        <v>71</v>
      </c>
      <c r="N240" s="27" t="s">
        <v>2094</v>
      </c>
      <c r="O240" s="27" t="s">
        <v>2095</v>
      </c>
      <c r="P240" s="27" t="s">
        <v>2096</v>
      </c>
      <c r="Q240" s="27" t="s">
        <v>1049</v>
      </c>
      <c r="R240" s="27" t="s">
        <v>2097</v>
      </c>
      <c r="S240" s="27" t="s">
        <v>1562</v>
      </c>
      <c r="T240" s="27" t="s">
        <v>232</v>
      </c>
      <c r="U240" s="27">
        <v>2021</v>
      </c>
      <c r="V240" s="25" t="s">
        <v>79</v>
      </c>
      <c r="W240" s="27">
        <v>2021.1</v>
      </c>
      <c r="X240" s="27">
        <v>2021.12</v>
      </c>
      <c r="Y240" s="29">
        <v>335</v>
      </c>
      <c r="Z240" s="26">
        <v>207.621897</v>
      </c>
      <c r="AA240" s="26"/>
      <c r="AB240" s="53">
        <v>80</v>
      </c>
      <c r="AC240" s="26">
        <v>47.378103</v>
      </c>
      <c r="AD240" s="27" t="s">
        <v>2098</v>
      </c>
      <c r="AE240" s="27" t="s">
        <v>2098</v>
      </c>
      <c r="AF240" s="25" t="s">
        <v>78</v>
      </c>
      <c r="AG240" s="25" t="str">
        <f>VLOOKUP(B240,[1]Sheet1!$B:$K,10,0)</f>
        <v>是</v>
      </c>
      <c r="AH240" s="25" t="s">
        <v>78</v>
      </c>
      <c r="AI240" s="27" t="s">
        <v>79</v>
      </c>
      <c r="AJ240" s="27" t="str">
        <f>VLOOKUP(B240,[1]Sheet1!$B:$H,7,0)</f>
        <v>是</v>
      </c>
      <c r="AK240" s="27" t="str">
        <f>VLOOKUP(B240,[1]Sheet1!$B:$I,8,0)</f>
        <v>是</v>
      </c>
      <c r="AL240" s="27"/>
      <c r="AM240" s="27" t="str">
        <f>VLOOKUP(B240,[1]Sheet1!$B:$J,9,0)</f>
        <v>是</v>
      </c>
      <c r="AN240" s="27"/>
      <c r="AO240" s="27" t="s">
        <v>747</v>
      </c>
      <c r="AP240" s="27"/>
      <c r="AQ240" s="27" t="s">
        <v>2099</v>
      </c>
      <c r="AR240" s="62" t="s">
        <v>573</v>
      </c>
    </row>
    <row r="241" s="4" customFormat="1" ht="108" spans="1:44">
      <c r="A241" s="25">
        <v>234</v>
      </c>
      <c r="B241" s="29" t="s">
        <v>2100</v>
      </c>
      <c r="C241" s="25" t="s">
        <v>536</v>
      </c>
      <c r="D241" s="25" t="s">
        <v>1549</v>
      </c>
      <c r="E241" s="27" t="s">
        <v>2101</v>
      </c>
      <c r="F241" s="27" t="s">
        <v>102</v>
      </c>
      <c r="G241" s="27" t="s">
        <v>2102</v>
      </c>
      <c r="H241" s="27" t="s">
        <v>2103</v>
      </c>
      <c r="I241" s="27" t="s">
        <v>2104</v>
      </c>
      <c r="J241" s="27" t="s">
        <v>2101</v>
      </c>
      <c r="K241" s="27" t="s">
        <v>2105</v>
      </c>
      <c r="L241" s="27" t="s">
        <v>70</v>
      </c>
      <c r="M241" s="27" t="s">
        <v>71</v>
      </c>
      <c r="N241" s="27" t="s">
        <v>107</v>
      </c>
      <c r="O241" s="27" t="s">
        <v>1047</v>
      </c>
      <c r="P241" s="27" t="s">
        <v>2106</v>
      </c>
      <c r="Q241" s="27" t="s">
        <v>1049</v>
      </c>
      <c r="R241" s="27" t="s">
        <v>2097</v>
      </c>
      <c r="S241" s="27" t="s">
        <v>1562</v>
      </c>
      <c r="T241" s="27" t="s">
        <v>232</v>
      </c>
      <c r="U241" s="27">
        <v>2021</v>
      </c>
      <c r="V241" s="25" t="s">
        <v>78</v>
      </c>
      <c r="W241" s="27">
        <v>2021.6</v>
      </c>
      <c r="X241" s="27">
        <v>2021.12</v>
      </c>
      <c r="Y241" s="52">
        <v>80</v>
      </c>
      <c r="Z241" s="49"/>
      <c r="AA241" s="49"/>
      <c r="AB241" s="50"/>
      <c r="AC241" s="49">
        <v>80</v>
      </c>
      <c r="AD241" s="27">
        <v>1020</v>
      </c>
      <c r="AE241" s="27">
        <v>324</v>
      </c>
      <c r="AF241" s="25" t="s">
        <v>78</v>
      </c>
      <c r="AG241" s="25" t="s">
        <v>78</v>
      </c>
      <c r="AH241" s="25" t="s">
        <v>78</v>
      </c>
      <c r="AI241" s="27" t="s">
        <v>79</v>
      </c>
      <c r="AJ241" s="27" t="s">
        <v>79</v>
      </c>
      <c r="AK241" s="27" t="s">
        <v>78</v>
      </c>
      <c r="AL241" s="27"/>
      <c r="AM241" s="27" t="s">
        <v>78</v>
      </c>
      <c r="AN241" s="27"/>
      <c r="AO241" s="27" t="s">
        <v>747</v>
      </c>
      <c r="AP241" s="27">
        <v>15215145990</v>
      </c>
      <c r="AQ241" s="26"/>
      <c r="AR241" s="26" t="s">
        <v>81</v>
      </c>
    </row>
    <row r="242" s="4" customFormat="1" ht="96" spans="1:44">
      <c r="A242" s="25">
        <v>235</v>
      </c>
      <c r="B242" s="29" t="s">
        <v>2107</v>
      </c>
      <c r="C242" s="25" t="s">
        <v>536</v>
      </c>
      <c r="D242" s="25" t="s">
        <v>1549</v>
      </c>
      <c r="E242" s="27" t="s">
        <v>2108</v>
      </c>
      <c r="F242" s="27" t="s">
        <v>102</v>
      </c>
      <c r="G242" s="27" t="s">
        <v>2109</v>
      </c>
      <c r="H242" s="27" t="s">
        <v>2110</v>
      </c>
      <c r="I242" s="27" t="s">
        <v>2111</v>
      </c>
      <c r="J242" s="27" t="s">
        <v>2112</v>
      </c>
      <c r="K242" s="27" t="s">
        <v>2113</v>
      </c>
      <c r="L242" s="27" t="s">
        <v>70</v>
      </c>
      <c r="M242" s="27" t="s">
        <v>71</v>
      </c>
      <c r="N242" s="27" t="s">
        <v>2114</v>
      </c>
      <c r="O242" s="27" t="s">
        <v>2115</v>
      </c>
      <c r="P242" s="27" t="s">
        <v>2116</v>
      </c>
      <c r="Q242" s="27" t="s">
        <v>110</v>
      </c>
      <c r="R242" s="27" t="s">
        <v>161</v>
      </c>
      <c r="S242" s="27" t="s">
        <v>1562</v>
      </c>
      <c r="T242" s="27" t="s">
        <v>162</v>
      </c>
      <c r="U242" s="27">
        <v>2021</v>
      </c>
      <c r="V242" s="27" t="s">
        <v>79</v>
      </c>
      <c r="W242" s="27">
        <v>2021.1</v>
      </c>
      <c r="X242" s="27">
        <v>2021.12</v>
      </c>
      <c r="Y242" s="52">
        <v>107</v>
      </c>
      <c r="Z242" s="49">
        <v>25</v>
      </c>
      <c r="AA242" s="49"/>
      <c r="AB242" s="50"/>
      <c r="AC242" s="49">
        <v>82</v>
      </c>
      <c r="AD242" s="27" t="s">
        <v>2117</v>
      </c>
      <c r="AE242" s="27" t="s">
        <v>2117</v>
      </c>
      <c r="AF242" s="25" t="s">
        <v>78</v>
      </c>
      <c r="AG242" s="25" t="str">
        <f>VLOOKUP(B242,[1]Sheet1!$B:$K,10,0)</f>
        <v>是</v>
      </c>
      <c r="AH242" s="25" t="s">
        <v>78</v>
      </c>
      <c r="AI242" s="27" t="s">
        <v>79</v>
      </c>
      <c r="AJ242" s="27" t="str">
        <f>VLOOKUP(B242,[1]Sheet1!$B:$H,7,0)</f>
        <v>是</v>
      </c>
      <c r="AK242" s="27" t="str">
        <f>VLOOKUP(B242,[1]Sheet1!$B:$I,8,0)</f>
        <v>是</v>
      </c>
      <c r="AL242" s="27"/>
      <c r="AM242" s="27" t="str">
        <f>VLOOKUP(B242,[1]Sheet1!$B:$J,9,0)</f>
        <v>是</v>
      </c>
      <c r="AN242" s="27"/>
      <c r="AO242" s="27" t="s">
        <v>165</v>
      </c>
      <c r="AP242" s="27" t="s">
        <v>478</v>
      </c>
      <c r="AQ242" s="26"/>
      <c r="AR242" s="26"/>
    </row>
    <row r="243" s="4" customFormat="1" ht="120" spans="1:44">
      <c r="A243" s="25">
        <v>236</v>
      </c>
      <c r="B243" s="29" t="s">
        <v>2118</v>
      </c>
      <c r="C243" s="25" t="s">
        <v>536</v>
      </c>
      <c r="D243" s="25" t="s">
        <v>1549</v>
      </c>
      <c r="E243" s="27" t="s">
        <v>2119</v>
      </c>
      <c r="F243" s="27" t="s">
        <v>102</v>
      </c>
      <c r="G243" s="27" t="s">
        <v>2120</v>
      </c>
      <c r="H243" s="27" t="s">
        <v>2121</v>
      </c>
      <c r="I243" s="27" t="s">
        <v>822</v>
      </c>
      <c r="J243" s="27" t="s">
        <v>2122</v>
      </c>
      <c r="K243" s="27" t="s">
        <v>2123</v>
      </c>
      <c r="L243" s="27" t="s">
        <v>70</v>
      </c>
      <c r="M243" s="27" t="s">
        <v>71</v>
      </c>
      <c r="N243" s="27" t="s">
        <v>2114</v>
      </c>
      <c r="O243" s="27" t="s">
        <v>2124</v>
      </c>
      <c r="P243" s="27" t="s">
        <v>2125</v>
      </c>
      <c r="Q243" s="27" t="s">
        <v>505</v>
      </c>
      <c r="R243" s="27" t="s">
        <v>161</v>
      </c>
      <c r="S243" s="27" t="s">
        <v>1562</v>
      </c>
      <c r="T243" s="27" t="s">
        <v>162</v>
      </c>
      <c r="U243" s="27">
        <v>2021</v>
      </c>
      <c r="V243" s="25" t="s">
        <v>79</v>
      </c>
      <c r="W243" s="27">
        <v>2021.1</v>
      </c>
      <c r="X243" s="27">
        <v>2021.12</v>
      </c>
      <c r="Y243" s="29">
        <v>97</v>
      </c>
      <c r="Z243" s="26">
        <v>59.5</v>
      </c>
      <c r="AA243" s="26"/>
      <c r="AB243" s="50"/>
      <c r="AC243" s="26">
        <v>37.5</v>
      </c>
      <c r="AD243" s="27" t="s">
        <v>2126</v>
      </c>
      <c r="AE243" s="27" t="s">
        <v>2126</v>
      </c>
      <c r="AF243" s="25" t="s">
        <v>78</v>
      </c>
      <c r="AG243" s="25" t="str">
        <f>VLOOKUP(B243,[1]Sheet1!$B:$K,10,0)</f>
        <v>是</v>
      </c>
      <c r="AH243" s="25" t="s">
        <v>78</v>
      </c>
      <c r="AI243" s="27" t="s">
        <v>79</v>
      </c>
      <c r="AJ243" s="27" t="str">
        <f>VLOOKUP(B243,[1]Sheet1!$B:$H,7,0)</f>
        <v>是</v>
      </c>
      <c r="AK243" s="27" t="str">
        <f>VLOOKUP(B243,[1]Sheet1!$B:$I,8,0)</f>
        <v>是</v>
      </c>
      <c r="AL243" s="27"/>
      <c r="AM243" s="27" t="str">
        <f>VLOOKUP(B243,[1]Sheet1!$B:$J,9,0)</f>
        <v>是</v>
      </c>
      <c r="AN243" s="27"/>
      <c r="AO243" s="27" t="s">
        <v>165</v>
      </c>
      <c r="AP243" s="27" t="s">
        <v>478</v>
      </c>
      <c r="AQ243" s="27" t="s">
        <v>953</v>
      </c>
      <c r="AR243" s="26"/>
    </row>
    <row r="244" s="4" customFormat="1" ht="72" spans="1:44">
      <c r="A244" s="25">
        <v>237</v>
      </c>
      <c r="B244" s="29" t="s">
        <v>2127</v>
      </c>
      <c r="C244" s="25" t="s">
        <v>536</v>
      </c>
      <c r="D244" s="25" t="s">
        <v>1549</v>
      </c>
      <c r="E244" s="27" t="s">
        <v>2128</v>
      </c>
      <c r="F244" s="27" t="s">
        <v>102</v>
      </c>
      <c r="G244" s="27" t="s">
        <v>481</v>
      </c>
      <c r="H244" s="27" t="s">
        <v>2015</v>
      </c>
      <c r="I244" s="27" t="s">
        <v>2026</v>
      </c>
      <c r="J244" s="27" t="s">
        <v>2129</v>
      </c>
      <c r="K244" s="27" t="s">
        <v>2027</v>
      </c>
      <c r="L244" s="27" t="s">
        <v>484</v>
      </c>
      <c r="M244" s="27" t="s">
        <v>71</v>
      </c>
      <c r="N244" s="27" t="s">
        <v>2028</v>
      </c>
      <c r="O244" s="27" t="s">
        <v>2130</v>
      </c>
      <c r="P244" s="27" t="s">
        <v>485</v>
      </c>
      <c r="Q244" s="27" t="s">
        <v>486</v>
      </c>
      <c r="R244" s="27" t="s">
        <v>437</v>
      </c>
      <c r="S244" s="27" t="s">
        <v>1562</v>
      </c>
      <c r="T244" s="27" t="s">
        <v>488</v>
      </c>
      <c r="U244" s="27">
        <v>2021</v>
      </c>
      <c r="V244" s="27" t="s">
        <v>79</v>
      </c>
      <c r="W244" s="27">
        <v>2021.1</v>
      </c>
      <c r="X244" s="27">
        <v>2021.12</v>
      </c>
      <c r="Y244" s="52">
        <v>170</v>
      </c>
      <c r="Z244" s="49">
        <v>170</v>
      </c>
      <c r="AA244" s="49"/>
      <c r="AB244" s="50"/>
      <c r="AC244" s="49"/>
      <c r="AD244" s="27" t="s">
        <v>489</v>
      </c>
      <c r="AE244" s="27" t="s">
        <v>490</v>
      </c>
      <c r="AF244" s="25" t="s">
        <v>78</v>
      </c>
      <c r="AG244" s="25" t="str">
        <f>VLOOKUP(B244,[1]Sheet1!$B:$K,10,0)</f>
        <v>是</v>
      </c>
      <c r="AH244" s="25" t="s">
        <v>78</v>
      </c>
      <c r="AI244" s="27" t="s">
        <v>79</v>
      </c>
      <c r="AJ244" s="27" t="str">
        <f>VLOOKUP(B244,[1]Sheet1!$B:$H,7,0)</f>
        <v>是</v>
      </c>
      <c r="AK244" s="27" t="str">
        <f>VLOOKUP(B244,[1]Sheet1!$B:$I,8,0)</f>
        <v>是</v>
      </c>
      <c r="AL244" s="27"/>
      <c r="AM244" s="27" t="str">
        <f>VLOOKUP(B244,[1]Sheet1!$B:$J,9,0)</f>
        <v>是</v>
      </c>
      <c r="AN244" s="27"/>
      <c r="AO244" s="27" t="s">
        <v>491</v>
      </c>
      <c r="AP244" s="27">
        <v>13452682639</v>
      </c>
      <c r="AQ244" s="26"/>
      <c r="AR244" s="26"/>
    </row>
    <row r="245" s="4" customFormat="1" ht="48" spans="1:44">
      <c r="A245" s="25">
        <v>238</v>
      </c>
      <c r="B245" s="29" t="s">
        <v>2131</v>
      </c>
      <c r="C245" s="25" t="s">
        <v>536</v>
      </c>
      <c r="D245" s="25" t="s">
        <v>1549</v>
      </c>
      <c r="E245" s="27" t="s">
        <v>2132</v>
      </c>
      <c r="F245" s="27" t="s">
        <v>102</v>
      </c>
      <c r="G245" s="27" t="s">
        <v>2133</v>
      </c>
      <c r="H245" s="27" t="s">
        <v>2134</v>
      </c>
      <c r="I245" s="27" t="s">
        <v>2135</v>
      </c>
      <c r="J245" s="27" t="s">
        <v>2136</v>
      </c>
      <c r="K245" s="27" t="s">
        <v>2132</v>
      </c>
      <c r="L245" s="27" t="s">
        <v>106</v>
      </c>
      <c r="M245" s="27" t="s">
        <v>71</v>
      </c>
      <c r="N245" s="27" t="s">
        <v>107</v>
      </c>
      <c r="O245" s="27" t="s">
        <v>2137</v>
      </c>
      <c r="P245" s="27" t="s">
        <v>2138</v>
      </c>
      <c r="Q245" s="27" t="s">
        <v>210</v>
      </c>
      <c r="R245" s="27" t="s">
        <v>161</v>
      </c>
      <c r="S245" s="27" t="s">
        <v>1562</v>
      </c>
      <c r="T245" s="27" t="s">
        <v>2139</v>
      </c>
      <c r="U245" s="27">
        <v>2021</v>
      </c>
      <c r="V245" s="25" t="s">
        <v>78</v>
      </c>
      <c r="W245" s="27">
        <v>2021.1</v>
      </c>
      <c r="X245" s="27">
        <v>2021.12</v>
      </c>
      <c r="Y245" s="52">
        <v>24</v>
      </c>
      <c r="Z245" s="49"/>
      <c r="AA245" s="49"/>
      <c r="AB245" s="50"/>
      <c r="AC245" s="49">
        <v>24</v>
      </c>
      <c r="AD245" s="27" t="s">
        <v>2140</v>
      </c>
      <c r="AE245" s="27" t="s">
        <v>2140</v>
      </c>
      <c r="AF245" s="25" t="s">
        <v>78</v>
      </c>
      <c r="AG245" s="25" t="s">
        <v>78</v>
      </c>
      <c r="AH245" s="25" t="s">
        <v>78</v>
      </c>
      <c r="AI245" s="27" t="s">
        <v>79</v>
      </c>
      <c r="AJ245" s="27" t="s">
        <v>79</v>
      </c>
      <c r="AK245" s="27" t="s">
        <v>78</v>
      </c>
      <c r="AL245" s="27"/>
      <c r="AM245" s="27" t="s">
        <v>78</v>
      </c>
      <c r="AN245" s="27"/>
      <c r="AO245" s="27" t="s">
        <v>2141</v>
      </c>
      <c r="AP245" s="27">
        <v>18223905958</v>
      </c>
      <c r="AQ245" s="26"/>
      <c r="AR245" s="26" t="s">
        <v>81</v>
      </c>
    </row>
    <row r="246" s="4" customFormat="1" ht="86.25" customHeight="1" spans="1:44">
      <c r="A246" s="25">
        <v>239</v>
      </c>
      <c r="B246" s="29" t="s">
        <v>2142</v>
      </c>
      <c r="C246" s="25" t="s">
        <v>536</v>
      </c>
      <c r="D246" s="25" t="s">
        <v>1549</v>
      </c>
      <c r="E246" s="27" t="s">
        <v>2143</v>
      </c>
      <c r="F246" s="27" t="s">
        <v>1946</v>
      </c>
      <c r="G246" s="27" t="s">
        <v>2133</v>
      </c>
      <c r="H246" s="27" t="s">
        <v>2143</v>
      </c>
      <c r="I246" s="27" t="s">
        <v>2135</v>
      </c>
      <c r="J246" s="27" t="s">
        <v>2144</v>
      </c>
      <c r="K246" s="27" t="s">
        <v>2145</v>
      </c>
      <c r="L246" s="27" t="s">
        <v>106</v>
      </c>
      <c r="M246" s="27" t="s">
        <v>71</v>
      </c>
      <c r="N246" s="27" t="s">
        <v>107</v>
      </c>
      <c r="O246" s="27" t="s">
        <v>2146</v>
      </c>
      <c r="P246" s="27" t="s">
        <v>2147</v>
      </c>
      <c r="Q246" s="27" t="s">
        <v>210</v>
      </c>
      <c r="R246" s="27" t="s">
        <v>161</v>
      </c>
      <c r="S246" s="27" t="s">
        <v>1562</v>
      </c>
      <c r="T246" s="27" t="s">
        <v>2139</v>
      </c>
      <c r="U246" s="27">
        <v>2021</v>
      </c>
      <c r="V246" s="25" t="s">
        <v>79</v>
      </c>
      <c r="W246" s="27">
        <v>2021.1</v>
      </c>
      <c r="X246" s="27">
        <v>2021.12</v>
      </c>
      <c r="Y246" s="29">
        <v>30</v>
      </c>
      <c r="Z246" s="26">
        <v>25</v>
      </c>
      <c r="AA246" s="26"/>
      <c r="AB246" s="50"/>
      <c r="AC246" s="26">
        <v>5</v>
      </c>
      <c r="AD246" s="27" t="s">
        <v>2148</v>
      </c>
      <c r="AE246" s="27" t="s">
        <v>2148</v>
      </c>
      <c r="AF246" s="25" t="s">
        <v>78</v>
      </c>
      <c r="AG246" s="25" t="str">
        <f>VLOOKUP(B246,[1]Sheet1!$B:$K,10,0)</f>
        <v>是</v>
      </c>
      <c r="AH246" s="25" t="s">
        <v>78</v>
      </c>
      <c r="AI246" s="27" t="s">
        <v>79</v>
      </c>
      <c r="AJ246" s="27" t="str">
        <f>VLOOKUP(B246,[1]Sheet1!$B:$H,7,0)</f>
        <v>是</v>
      </c>
      <c r="AK246" s="27" t="str">
        <f>VLOOKUP(B246,[1]Sheet1!$B:$I,8,0)</f>
        <v>是</v>
      </c>
      <c r="AL246" s="27"/>
      <c r="AM246" s="27" t="str">
        <f>VLOOKUP(B246,[1]Sheet1!$B:$J,9,0)</f>
        <v>是</v>
      </c>
      <c r="AN246" s="27"/>
      <c r="AO246" s="27" t="s">
        <v>2141</v>
      </c>
      <c r="AP246" s="27">
        <v>18223905958</v>
      </c>
      <c r="AQ246" s="71" t="s">
        <v>1243</v>
      </c>
      <c r="AR246" s="26"/>
    </row>
    <row r="247" s="4" customFormat="1" ht="48" spans="1:44">
      <c r="A247" s="25">
        <v>240</v>
      </c>
      <c r="B247" s="29" t="s">
        <v>2149</v>
      </c>
      <c r="C247" s="25" t="s">
        <v>136</v>
      </c>
      <c r="D247" s="25" t="s">
        <v>1549</v>
      </c>
      <c r="E247" s="30" t="s">
        <v>2150</v>
      </c>
      <c r="F247" s="27" t="s">
        <v>102</v>
      </c>
      <c r="G247" s="27" t="s">
        <v>2151</v>
      </c>
      <c r="H247" s="27" t="s">
        <v>2152</v>
      </c>
      <c r="I247" s="27" t="s">
        <v>666</v>
      </c>
      <c r="J247" s="27" t="s">
        <v>2150</v>
      </c>
      <c r="K247" s="30" t="s">
        <v>2150</v>
      </c>
      <c r="L247" s="27" t="s">
        <v>106</v>
      </c>
      <c r="M247" s="27" t="s">
        <v>71</v>
      </c>
      <c r="N247" s="27" t="s">
        <v>2153</v>
      </c>
      <c r="O247" s="27" t="s">
        <v>2137</v>
      </c>
      <c r="P247" s="27" t="s">
        <v>2154</v>
      </c>
      <c r="Q247" s="27" t="s">
        <v>521</v>
      </c>
      <c r="R247" s="27" t="s">
        <v>161</v>
      </c>
      <c r="S247" s="27" t="s">
        <v>1562</v>
      </c>
      <c r="T247" s="27" t="s">
        <v>414</v>
      </c>
      <c r="U247" s="27">
        <v>2021</v>
      </c>
      <c r="V247" s="25" t="s">
        <v>78</v>
      </c>
      <c r="W247" s="27">
        <v>2021.3</v>
      </c>
      <c r="X247" s="27">
        <v>2021.9</v>
      </c>
      <c r="Y247" s="52">
        <v>40</v>
      </c>
      <c r="Z247" s="49"/>
      <c r="AA247" s="49"/>
      <c r="AB247" s="53">
        <v>40</v>
      </c>
      <c r="AC247" s="49"/>
      <c r="AD247" s="27" t="s">
        <v>2155</v>
      </c>
      <c r="AE247" s="27" t="s">
        <v>2155</v>
      </c>
      <c r="AF247" s="25" t="s">
        <v>79</v>
      </c>
      <c r="AG247" s="25" t="s">
        <v>78</v>
      </c>
      <c r="AH247" s="25" t="s">
        <v>78</v>
      </c>
      <c r="AI247" s="27" t="s">
        <v>79</v>
      </c>
      <c r="AJ247" s="27" t="s">
        <v>78</v>
      </c>
      <c r="AK247" s="27" t="s">
        <v>78</v>
      </c>
      <c r="AL247" s="27"/>
      <c r="AM247" s="27" t="s">
        <v>78</v>
      </c>
      <c r="AN247" s="27"/>
      <c r="AO247" s="27" t="s">
        <v>416</v>
      </c>
      <c r="AP247" s="27">
        <v>13983519928</v>
      </c>
      <c r="AQ247" s="62" t="s">
        <v>572</v>
      </c>
      <c r="AR247" s="62" t="s">
        <v>573</v>
      </c>
    </row>
    <row r="248" s="4" customFormat="1" ht="96" spans="1:44">
      <c r="A248" s="25">
        <v>241</v>
      </c>
      <c r="B248" s="29" t="s">
        <v>2156</v>
      </c>
      <c r="C248" s="25" t="s">
        <v>536</v>
      </c>
      <c r="D248" s="25" t="s">
        <v>1549</v>
      </c>
      <c r="E248" s="27" t="s">
        <v>2157</v>
      </c>
      <c r="F248" s="27" t="s">
        <v>102</v>
      </c>
      <c r="G248" s="27" t="s">
        <v>2158</v>
      </c>
      <c r="H248" s="27" t="s">
        <v>2159</v>
      </c>
      <c r="I248" s="27" t="s">
        <v>2135</v>
      </c>
      <c r="J248" s="27" t="s">
        <v>2157</v>
      </c>
      <c r="K248" s="27" t="s">
        <v>2157</v>
      </c>
      <c r="L248" s="27" t="s">
        <v>484</v>
      </c>
      <c r="M248" s="27" t="s">
        <v>71</v>
      </c>
      <c r="N248" s="27" t="s">
        <v>2160</v>
      </c>
      <c r="O248" s="27" t="s">
        <v>2161</v>
      </c>
      <c r="P248" s="27" t="s">
        <v>2162</v>
      </c>
      <c r="Q248" s="27" t="s">
        <v>2163</v>
      </c>
      <c r="R248" s="27" t="s">
        <v>161</v>
      </c>
      <c r="S248" s="27" t="s">
        <v>1562</v>
      </c>
      <c r="T248" s="27" t="s">
        <v>1562</v>
      </c>
      <c r="U248" s="27">
        <v>2021</v>
      </c>
      <c r="V248" s="25" t="s">
        <v>79</v>
      </c>
      <c r="W248" s="27">
        <v>2021.1</v>
      </c>
      <c r="X248" s="27">
        <v>2022.11</v>
      </c>
      <c r="Y248" s="29">
        <v>1200</v>
      </c>
      <c r="Z248" s="26">
        <v>367.13</v>
      </c>
      <c r="AA248" s="26">
        <v>17</v>
      </c>
      <c r="AB248" s="50"/>
      <c r="AC248" s="26">
        <v>815.87</v>
      </c>
      <c r="AD248" s="27" t="s">
        <v>2164</v>
      </c>
      <c r="AE248" s="27" t="s">
        <v>2165</v>
      </c>
      <c r="AF248" s="25" t="s">
        <v>78</v>
      </c>
      <c r="AG248" s="25" t="str">
        <f>VLOOKUP(B248,[1]Sheet1!$B:$K,10,0)</f>
        <v>否</v>
      </c>
      <c r="AH248" s="25" t="s">
        <v>78</v>
      </c>
      <c r="AI248" s="27" t="s">
        <v>79</v>
      </c>
      <c r="AJ248" s="27" t="str">
        <f>VLOOKUP(B248,[1]Sheet1!$B:$H,7,0)</f>
        <v>是</v>
      </c>
      <c r="AK248" s="27" t="str">
        <f>VLOOKUP(B248,[1]Sheet1!$B:$I,8,0)</f>
        <v>否</v>
      </c>
      <c r="AL248" s="27"/>
      <c r="AM248" s="27" t="str">
        <f>VLOOKUP(B248,[1]Sheet1!$B:$J,9,0)</f>
        <v>否</v>
      </c>
      <c r="AN248" s="27"/>
      <c r="AO248" s="27" t="s">
        <v>2166</v>
      </c>
      <c r="AP248" s="27">
        <v>18166360177</v>
      </c>
      <c r="AQ248" s="73" t="s">
        <v>2167</v>
      </c>
      <c r="AR248" s="26"/>
    </row>
    <row r="249" s="4" customFormat="1" ht="72" spans="1:44">
      <c r="A249" s="25">
        <v>242</v>
      </c>
      <c r="B249" s="29" t="s">
        <v>2168</v>
      </c>
      <c r="C249" s="25" t="s">
        <v>536</v>
      </c>
      <c r="D249" s="25" t="s">
        <v>1549</v>
      </c>
      <c r="E249" s="27" t="s">
        <v>2169</v>
      </c>
      <c r="F249" s="27" t="s">
        <v>102</v>
      </c>
      <c r="G249" s="27" t="s">
        <v>757</v>
      </c>
      <c r="H249" s="27" t="s">
        <v>2170</v>
      </c>
      <c r="I249" s="27" t="s">
        <v>2171</v>
      </c>
      <c r="J249" s="27" t="s">
        <v>2172</v>
      </c>
      <c r="K249" s="27" t="s">
        <v>2173</v>
      </c>
      <c r="L249" s="27" t="s">
        <v>2174</v>
      </c>
      <c r="M249" s="27" t="s">
        <v>1556</v>
      </c>
      <c r="N249" s="27" t="s">
        <v>1557</v>
      </c>
      <c r="O249" s="27" t="s">
        <v>2175</v>
      </c>
      <c r="P249" s="27" t="s">
        <v>2176</v>
      </c>
      <c r="Q249" s="27" t="s">
        <v>1783</v>
      </c>
      <c r="R249" s="27" t="s">
        <v>2177</v>
      </c>
      <c r="S249" s="27" t="s">
        <v>1562</v>
      </c>
      <c r="T249" s="27" t="s">
        <v>1562</v>
      </c>
      <c r="U249" s="27" t="s">
        <v>1692</v>
      </c>
      <c r="V249" s="25" t="s">
        <v>78</v>
      </c>
      <c r="W249" s="27">
        <v>2021.2</v>
      </c>
      <c r="X249" s="27">
        <v>2022.12</v>
      </c>
      <c r="Y249" s="52">
        <v>600</v>
      </c>
      <c r="Z249" s="49"/>
      <c r="AA249" s="49"/>
      <c r="AB249" s="50"/>
      <c r="AC249" s="49">
        <v>600</v>
      </c>
      <c r="AD249" s="27">
        <v>3000</v>
      </c>
      <c r="AE249" s="27">
        <v>1000</v>
      </c>
      <c r="AF249" s="25" t="s">
        <v>78</v>
      </c>
      <c r="AG249" s="25" t="s">
        <v>78</v>
      </c>
      <c r="AH249" s="25" t="s">
        <v>78</v>
      </c>
      <c r="AI249" s="27" t="s">
        <v>78</v>
      </c>
      <c r="AJ249" s="27" t="s">
        <v>78</v>
      </c>
      <c r="AK249" s="27" t="s">
        <v>78</v>
      </c>
      <c r="AL249" s="27"/>
      <c r="AM249" s="27" t="s">
        <v>78</v>
      </c>
      <c r="AN249" s="27"/>
      <c r="AO249" s="27" t="s">
        <v>1617</v>
      </c>
      <c r="AP249" s="27">
        <v>18166360281</v>
      </c>
      <c r="AQ249" s="26"/>
      <c r="AR249" s="26" t="s">
        <v>81</v>
      </c>
    </row>
    <row r="250" s="4" customFormat="1" ht="60" spans="1:44">
      <c r="A250" s="25">
        <v>243</v>
      </c>
      <c r="B250" s="29" t="s">
        <v>2178</v>
      </c>
      <c r="C250" s="25" t="s">
        <v>991</v>
      </c>
      <c r="D250" s="25" t="s">
        <v>1549</v>
      </c>
      <c r="E250" s="27" t="s">
        <v>2179</v>
      </c>
      <c r="F250" s="27" t="s">
        <v>102</v>
      </c>
      <c r="G250" s="27" t="s">
        <v>103</v>
      </c>
      <c r="H250" s="27" t="s">
        <v>2180</v>
      </c>
      <c r="I250" s="27" t="s">
        <v>2181</v>
      </c>
      <c r="J250" s="27" t="s">
        <v>2182</v>
      </c>
      <c r="K250" s="27" t="s">
        <v>2183</v>
      </c>
      <c r="L250" s="27" t="s">
        <v>2184</v>
      </c>
      <c r="M250" s="27" t="s">
        <v>1556</v>
      </c>
      <c r="N250" s="27" t="s">
        <v>2185</v>
      </c>
      <c r="O250" s="27" t="s">
        <v>2186</v>
      </c>
      <c r="P250" s="27" t="s">
        <v>2187</v>
      </c>
      <c r="Q250" s="27" t="s">
        <v>1560</v>
      </c>
      <c r="R250" s="27" t="s">
        <v>1561</v>
      </c>
      <c r="S250" s="27" t="s">
        <v>1562</v>
      </c>
      <c r="T250" s="27" t="s">
        <v>2188</v>
      </c>
      <c r="U250" s="27">
        <v>2021</v>
      </c>
      <c r="V250" s="25" t="s">
        <v>78</v>
      </c>
      <c r="W250" s="27">
        <v>2021.2</v>
      </c>
      <c r="X250" s="27">
        <v>2021.12</v>
      </c>
      <c r="Y250" s="52">
        <v>102</v>
      </c>
      <c r="Z250" s="49"/>
      <c r="AA250" s="49"/>
      <c r="AB250" s="50"/>
      <c r="AC250" s="49">
        <v>102</v>
      </c>
      <c r="AD250" s="27">
        <v>1000</v>
      </c>
      <c r="AE250" s="27">
        <v>1000</v>
      </c>
      <c r="AF250" s="25" t="s">
        <v>78</v>
      </c>
      <c r="AG250" s="25" t="s">
        <v>78</v>
      </c>
      <c r="AH250" s="25" t="s">
        <v>78</v>
      </c>
      <c r="AI250" s="27" t="s">
        <v>79</v>
      </c>
      <c r="AJ250" s="27" t="s">
        <v>78</v>
      </c>
      <c r="AK250" s="27" t="s">
        <v>78</v>
      </c>
      <c r="AL250" s="27"/>
      <c r="AM250" s="27" t="s">
        <v>78</v>
      </c>
      <c r="AN250" s="27"/>
      <c r="AO250" s="27" t="s">
        <v>1617</v>
      </c>
      <c r="AP250" s="27">
        <v>18166360281</v>
      </c>
      <c r="AQ250" s="26"/>
      <c r="AR250" s="26" t="s">
        <v>81</v>
      </c>
    </row>
    <row r="251" s="4" customFormat="1" ht="192" spans="1:44">
      <c r="A251" s="25">
        <v>244</v>
      </c>
      <c r="B251" s="29" t="s">
        <v>2189</v>
      </c>
      <c r="C251" s="25" t="s">
        <v>536</v>
      </c>
      <c r="D251" s="25" t="s">
        <v>1549</v>
      </c>
      <c r="E251" s="27" t="s">
        <v>2190</v>
      </c>
      <c r="F251" s="27" t="s">
        <v>102</v>
      </c>
      <c r="G251" s="27" t="s">
        <v>103</v>
      </c>
      <c r="H251" s="27" t="s">
        <v>2191</v>
      </c>
      <c r="I251" s="27" t="s">
        <v>2135</v>
      </c>
      <c r="J251" s="27" t="s">
        <v>2192</v>
      </c>
      <c r="K251" s="27" t="s">
        <v>2193</v>
      </c>
      <c r="L251" s="27" t="s">
        <v>2194</v>
      </c>
      <c r="M251" s="39" t="s">
        <v>1109</v>
      </c>
      <c r="N251" s="27" t="s">
        <v>2195</v>
      </c>
      <c r="O251" s="27" t="s">
        <v>2196</v>
      </c>
      <c r="P251" s="27" t="s">
        <v>2193</v>
      </c>
      <c r="Q251" s="27" t="s">
        <v>971</v>
      </c>
      <c r="R251" s="30" t="s">
        <v>2197</v>
      </c>
      <c r="S251" s="27" t="s">
        <v>1562</v>
      </c>
      <c r="T251" s="27" t="s">
        <v>1562</v>
      </c>
      <c r="U251" s="27">
        <v>2021</v>
      </c>
      <c r="V251" s="25" t="s">
        <v>79</v>
      </c>
      <c r="W251" s="27">
        <v>2021.1</v>
      </c>
      <c r="X251" s="27" t="s">
        <v>1115</v>
      </c>
      <c r="Y251" s="29">
        <v>20</v>
      </c>
      <c r="Z251" s="26"/>
      <c r="AA251" s="26">
        <v>20</v>
      </c>
      <c r="AB251" s="50"/>
      <c r="AC251" s="26"/>
      <c r="AD251" s="27" t="s">
        <v>2193</v>
      </c>
      <c r="AE251" s="27" t="s">
        <v>2193</v>
      </c>
      <c r="AF251" s="25" t="s">
        <v>78</v>
      </c>
      <c r="AG251" s="25" t="str">
        <f>VLOOKUP(B251,[1]Sheet1!$B:$K,10,0)</f>
        <v>否</v>
      </c>
      <c r="AH251" s="25" t="s">
        <v>78</v>
      </c>
      <c r="AI251" s="27" t="s">
        <v>78</v>
      </c>
      <c r="AJ251" s="27" t="str">
        <f>VLOOKUP(B251,[1]Sheet1!$B:$H,7,0)</f>
        <v>是</v>
      </c>
      <c r="AK251" s="27" t="str">
        <f>VLOOKUP(B251,[1]Sheet1!$B:$I,8,0)</f>
        <v>否</v>
      </c>
      <c r="AL251" s="27"/>
      <c r="AM251" s="27" t="str">
        <f>VLOOKUP(B251,[1]Sheet1!$B:$J,9,0)</f>
        <v>否</v>
      </c>
      <c r="AN251" s="27"/>
      <c r="AO251" s="27" t="s">
        <v>1664</v>
      </c>
      <c r="AP251" s="27">
        <v>18166360237</v>
      </c>
      <c r="AQ251" s="73" t="s">
        <v>1642</v>
      </c>
      <c r="AR251" s="26"/>
    </row>
    <row r="252" s="4" customFormat="1" ht="60" spans="1:44">
      <c r="A252" s="25">
        <v>245</v>
      </c>
      <c r="B252" s="29" t="s">
        <v>2198</v>
      </c>
      <c r="C252" s="25" t="s">
        <v>536</v>
      </c>
      <c r="D252" s="25" t="s">
        <v>1549</v>
      </c>
      <c r="E252" s="27" t="s">
        <v>2199</v>
      </c>
      <c r="F252" s="27" t="s">
        <v>1653</v>
      </c>
      <c r="G252" s="27" t="s">
        <v>603</v>
      </c>
      <c r="H252" s="27" t="s">
        <v>2200</v>
      </c>
      <c r="I252" s="27" t="s">
        <v>2201</v>
      </c>
      <c r="J252" s="27" t="s">
        <v>2200</v>
      </c>
      <c r="K252" s="27" t="s">
        <v>1768</v>
      </c>
      <c r="L252" s="27" t="s">
        <v>2202</v>
      </c>
      <c r="M252" s="39" t="s">
        <v>1109</v>
      </c>
      <c r="N252" s="27" t="s">
        <v>2203</v>
      </c>
      <c r="O252" s="27" t="s">
        <v>2204</v>
      </c>
      <c r="P252" s="27" t="s">
        <v>2205</v>
      </c>
      <c r="Q252" s="27" t="s">
        <v>971</v>
      </c>
      <c r="R252" s="27" t="s">
        <v>437</v>
      </c>
      <c r="S252" s="27" t="s">
        <v>1562</v>
      </c>
      <c r="T252" s="27" t="s">
        <v>1562</v>
      </c>
      <c r="U252" s="27">
        <v>2021</v>
      </c>
      <c r="V252" s="25" t="s">
        <v>78</v>
      </c>
      <c r="W252" s="27">
        <v>2021.1</v>
      </c>
      <c r="X252" s="27">
        <v>2021.12</v>
      </c>
      <c r="Y252" s="52">
        <v>190</v>
      </c>
      <c r="Z252" s="49"/>
      <c r="AA252" s="49"/>
      <c r="AB252" s="50"/>
      <c r="AC252" s="49">
        <v>190</v>
      </c>
      <c r="AD252" s="27" t="s">
        <v>2206</v>
      </c>
      <c r="AE252" s="27" t="s">
        <v>2206</v>
      </c>
      <c r="AF252" s="25" t="s">
        <v>78</v>
      </c>
      <c r="AG252" s="25" t="s">
        <v>78</v>
      </c>
      <c r="AH252" s="25" t="s">
        <v>78</v>
      </c>
      <c r="AI252" s="27" t="s">
        <v>78</v>
      </c>
      <c r="AJ252" s="27" t="s">
        <v>78</v>
      </c>
      <c r="AK252" s="27" t="s">
        <v>78</v>
      </c>
      <c r="AL252" s="27"/>
      <c r="AM252" s="27" t="s">
        <v>78</v>
      </c>
      <c r="AN252" s="27"/>
      <c r="AO252" s="27" t="s">
        <v>2207</v>
      </c>
      <c r="AP252" s="27">
        <v>17783538243</v>
      </c>
      <c r="AQ252" s="26"/>
      <c r="AR252" s="26" t="s">
        <v>81</v>
      </c>
    </row>
    <row r="253" s="4" customFormat="1" ht="60" spans="1:44">
      <c r="A253" s="25">
        <v>246</v>
      </c>
      <c r="B253" s="80" t="s">
        <v>2208</v>
      </c>
      <c r="C253" s="25" t="s">
        <v>536</v>
      </c>
      <c r="D253" s="25" t="s">
        <v>1549</v>
      </c>
      <c r="E253" s="27" t="s">
        <v>2209</v>
      </c>
      <c r="F253" s="27" t="s">
        <v>1653</v>
      </c>
      <c r="G253" s="27" t="s">
        <v>603</v>
      </c>
      <c r="H253" s="27" t="s">
        <v>2210</v>
      </c>
      <c r="I253" s="27" t="s">
        <v>2211</v>
      </c>
      <c r="J253" s="27" t="s">
        <v>2212</v>
      </c>
      <c r="K253" s="27" t="s">
        <v>1768</v>
      </c>
      <c r="L253" s="27" t="s">
        <v>2213</v>
      </c>
      <c r="M253" s="39" t="s">
        <v>1109</v>
      </c>
      <c r="N253" s="27" t="s">
        <v>2214</v>
      </c>
      <c r="O253" s="27" t="s">
        <v>2204</v>
      </c>
      <c r="P253" s="27" t="s">
        <v>2215</v>
      </c>
      <c r="Q253" s="27" t="s">
        <v>971</v>
      </c>
      <c r="R253" s="27" t="s">
        <v>437</v>
      </c>
      <c r="S253" s="27" t="s">
        <v>1562</v>
      </c>
      <c r="T253" s="27" t="s">
        <v>1562</v>
      </c>
      <c r="U253" s="27">
        <v>2021</v>
      </c>
      <c r="V253" s="25" t="s">
        <v>79</v>
      </c>
      <c r="W253" s="27">
        <v>2021.1</v>
      </c>
      <c r="X253" s="27">
        <v>2021.12</v>
      </c>
      <c r="Y253" s="29">
        <v>50</v>
      </c>
      <c r="Z253" s="26"/>
      <c r="AA253" s="26">
        <v>50</v>
      </c>
      <c r="AB253" s="50"/>
      <c r="AC253" s="26"/>
      <c r="AD253" s="27" t="s">
        <v>2216</v>
      </c>
      <c r="AE253" s="27" t="s">
        <v>2216</v>
      </c>
      <c r="AF253" s="25" t="s">
        <v>78</v>
      </c>
      <c r="AG253" s="25" t="str">
        <f>VLOOKUP(B253,[1]Sheet1!$B:$K,10,0)</f>
        <v>是</v>
      </c>
      <c r="AH253" s="25" t="s">
        <v>78</v>
      </c>
      <c r="AI253" s="27" t="s">
        <v>78</v>
      </c>
      <c r="AJ253" s="27" t="str">
        <f>VLOOKUP(B253,[1]Sheet1!$B:$H,7,0)</f>
        <v>是</v>
      </c>
      <c r="AK253" s="27" t="str">
        <f>VLOOKUP(B253,[1]Sheet1!$B:$I,8,0)</f>
        <v>否</v>
      </c>
      <c r="AL253" s="27"/>
      <c r="AM253" s="27" t="str">
        <f>VLOOKUP(B253,[1]Sheet1!$B:$J,9,0)</f>
        <v>否</v>
      </c>
      <c r="AN253" s="27"/>
      <c r="AO253" s="27" t="s">
        <v>2207</v>
      </c>
      <c r="AP253" s="27">
        <v>17783538243</v>
      </c>
      <c r="AQ253" s="73" t="s">
        <v>1642</v>
      </c>
      <c r="AR253" s="26"/>
    </row>
    <row r="254" s="4" customFormat="1" ht="60" spans="1:44">
      <c r="A254" s="25">
        <v>247</v>
      </c>
      <c r="B254" s="80" t="s">
        <v>2217</v>
      </c>
      <c r="C254" s="25" t="s">
        <v>536</v>
      </c>
      <c r="D254" s="25" t="s">
        <v>1549</v>
      </c>
      <c r="E254" s="27" t="s">
        <v>2218</v>
      </c>
      <c r="F254" s="27" t="s">
        <v>1653</v>
      </c>
      <c r="G254" s="27" t="s">
        <v>603</v>
      </c>
      <c r="H254" s="27" t="s">
        <v>2219</v>
      </c>
      <c r="I254" s="27" t="s">
        <v>2220</v>
      </c>
      <c r="J254" s="27" t="s">
        <v>2221</v>
      </c>
      <c r="K254" s="27" t="s">
        <v>1768</v>
      </c>
      <c r="L254" s="27" t="s">
        <v>2222</v>
      </c>
      <c r="M254" s="39" t="s">
        <v>1109</v>
      </c>
      <c r="N254" s="27" t="s">
        <v>2223</v>
      </c>
      <c r="O254" s="27" t="s">
        <v>2224</v>
      </c>
      <c r="P254" s="27" t="s">
        <v>2224</v>
      </c>
      <c r="Q254" s="27" t="s">
        <v>2225</v>
      </c>
      <c r="R254" s="27" t="s">
        <v>437</v>
      </c>
      <c r="S254" s="27" t="s">
        <v>1562</v>
      </c>
      <c r="T254" s="27" t="s">
        <v>1562</v>
      </c>
      <c r="U254" s="27">
        <v>2021</v>
      </c>
      <c r="V254" s="25" t="s">
        <v>79</v>
      </c>
      <c r="W254" s="27">
        <v>2021.1</v>
      </c>
      <c r="X254" s="27">
        <v>2021.12</v>
      </c>
      <c r="Y254" s="29">
        <v>550</v>
      </c>
      <c r="Z254" s="26"/>
      <c r="AA254" s="26">
        <v>550</v>
      </c>
      <c r="AB254" s="50"/>
      <c r="AC254" s="26"/>
      <c r="AD254" s="27" t="s">
        <v>2226</v>
      </c>
      <c r="AE254" s="27" t="s">
        <v>2226</v>
      </c>
      <c r="AF254" s="25" t="s">
        <v>78</v>
      </c>
      <c r="AG254" s="25" t="str">
        <f>VLOOKUP(B254,[1]Sheet1!$B:$K,10,0)</f>
        <v>是</v>
      </c>
      <c r="AH254" s="25" t="s">
        <v>78</v>
      </c>
      <c r="AI254" s="27" t="s">
        <v>78</v>
      </c>
      <c r="AJ254" s="27" t="str">
        <f>VLOOKUP(B254,[1]Sheet1!$B:$H,7,0)</f>
        <v>是</v>
      </c>
      <c r="AK254" s="27" t="str">
        <f>VLOOKUP(B254,[1]Sheet1!$B:$I,8,0)</f>
        <v>是</v>
      </c>
      <c r="AL254" s="27"/>
      <c r="AM254" s="27" t="str">
        <f>VLOOKUP(B254,[1]Sheet1!$B:$J,9,0)</f>
        <v>是</v>
      </c>
      <c r="AN254" s="27"/>
      <c r="AO254" s="27" t="s">
        <v>2207</v>
      </c>
      <c r="AP254" s="27">
        <v>17783538243</v>
      </c>
      <c r="AQ254" s="73" t="s">
        <v>1642</v>
      </c>
      <c r="AR254" s="26"/>
    </row>
    <row r="255" s="4" customFormat="1" ht="120" spans="1:44">
      <c r="A255" s="25">
        <v>248</v>
      </c>
      <c r="B255" s="80" t="s">
        <v>2227</v>
      </c>
      <c r="C255" s="25" t="s">
        <v>536</v>
      </c>
      <c r="D255" s="25" t="s">
        <v>1549</v>
      </c>
      <c r="E255" s="27" t="s">
        <v>2228</v>
      </c>
      <c r="F255" s="27" t="s">
        <v>102</v>
      </c>
      <c r="G255" s="27" t="s">
        <v>603</v>
      </c>
      <c r="H255" s="27" t="s">
        <v>2229</v>
      </c>
      <c r="I255" s="27" t="s">
        <v>2230</v>
      </c>
      <c r="J255" s="27" t="s">
        <v>2231</v>
      </c>
      <c r="K255" s="27" t="s">
        <v>1768</v>
      </c>
      <c r="L255" s="27" t="s">
        <v>2232</v>
      </c>
      <c r="M255" s="39" t="s">
        <v>1109</v>
      </c>
      <c r="N255" s="27" t="s">
        <v>2233</v>
      </c>
      <c r="O255" s="27" t="s">
        <v>2234</v>
      </c>
      <c r="P255" s="27" t="s">
        <v>2234</v>
      </c>
      <c r="Q255" s="27" t="s">
        <v>2225</v>
      </c>
      <c r="R255" s="27" t="s">
        <v>437</v>
      </c>
      <c r="S255" s="27" t="s">
        <v>1562</v>
      </c>
      <c r="T255" s="27" t="s">
        <v>1562</v>
      </c>
      <c r="U255" s="27">
        <v>2021</v>
      </c>
      <c r="V255" s="25" t="s">
        <v>79</v>
      </c>
      <c r="W255" s="27">
        <v>2021.1</v>
      </c>
      <c r="X255" s="27">
        <v>2021.12</v>
      </c>
      <c r="Y255" s="29">
        <v>614</v>
      </c>
      <c r="Z255" s="26"/>
      <c r="AA255" s="26">
        <v>300</v>
      </c>
      <c r="AB255" s="50"/>
      <c r="AC255" s="26">
        <v>314</v>
      </c>
      <c r="AD255" s="27"/>
      <c r="AE255" s="27"/>
      <c r="AF255" s="25" t="s">
        <v>78</v>
      </c>
      <c r="AG255" s="25" t="str">
        <f>VLOOKUP(B255,[1]Sheet1!$B:$K,10,0)</f>
        <v>否</v>
      </c>
      <c r="AH255" s="25" t="s">
        <v>78</v>
      </c>
      <c r="AI255" s="27" t="s">
        <v>78</v>
      </c>
      <c r="AJ255" s="27" t="str">
        <f>VLOOKUP(B255,[1]Sheet1!$B:$H,7,0)</f>
        <v>是</v>
      </c>
      <c r="AK255" s="27" t="str">
        <f>VLOOKUP(B255,[1]Sheet1!$B:$I,8,0)</f>
        <v>否</v>
      </c>
      <c r="AL255" s="27"/>
      <c r="AM255" s="27" t="str">
        <f>VLOOKUP(B255,[1]Sheet1!$B:$J,9,0)</f>
        <v>否</v>
      </c>
      <c r="AN255" s="27"/>
      <c r="AO255" s="27" t="s">
        <v>2207</v>
      </c>
      <c r="AP255" s="27">
        <v>17783538243</v>
      </c>
      <c r="AQ255" s="73" t="s">
        <v>1642</v>
      </c>
      <c r="AR255" s="26"/>
    </row>
    <row r="256" s="4" customFormat="1" ht="120" spans="1:44">
      <c r="A256" s="25">
        <v>249</v>
      </c>
      <c r="B256" s="29" t="s">
        <v>2235</v>
      </c>
      <c r="C256" s="25" t="s">
        <v>536</v>
      </c>
      <c r="D256" s="25" t="s">
        <v>1549</v>
      </c>
      <c r="E256" s="27" t="s">
        <v>2236</v>
      </c>
      <c r="F256" s="27" t="s">
        <v>102</v>
      </c>
      <c r="G256" s="27" t="s">
        <v>773</v>
      </c>
      <c r="H256" s="27" t="s">
        <v>2237</v>
      </c>
      <c r="I256" s="27" t="s">
        <v>2238</v>
      </c>
      <c r="J256" s="27" t="s">
        <v>2239</v>
      </c>
      <c r="K256" s="27" t="s">
        <v>2240</v>
      </c>
      <c r="L256" s="27" t="s">
        <v>2241</v>
      </c>
      <c r="M256" s="39" t="s">
        <v>1109</v>
      </c>
      <c r="N256" s="27" t="s">
        <v>107</v>
      </c>
      <c r="O256" s="27" t="s">
        <v>2242</v>
      </c>
      <c r="P256" s="27" t="s">
        <v>2243</v>
      </c>
      <c r="Q256" s="27" t="s">
        <v>2244</v>
      </c>
      <c r="R256" s="27" t="s">
        <v>1585</v>
      </c>
      <c r="S256" s="27" t="s">
        <v>1562</v>
      </c>
      <c r="T256" s="27" t="s">
        <v>414</v>
      </c>
      <c r="U256" s="27">
        <v>2021</v>
      </c>
      <c r="V256" s="25" t="s">
        <v>78</v>
      </c>
      <c r="W256" s="27">
        <v>2021.1</v>
      </c>
      <c r="X256" s="27">
        <v>2021.12</v>
      </c>
      <c r="Y256" s="52">
        <v>20</v>
      </c>
      <c r="Z256" s="49"/>
      <c r="AA256" s="49"/>
      <c r="AB256" s="50"/>
      <c r="AC256" s="49">
        <v>20</v>
      </c>
      <c r="AD256" s="27" t="s">
        <v>2245</v>
      </c>
      <c r="AE256" s="27" t="s">
        <v>2246</v>
      </c>
      <c r="AF256" s="25" t="s">
        <v>78</v>
      </c>
      <c r="AG256" s="25" t="s">
        <v>78</v>
      </c>
      <c r="AH256" s="25" t="s">
        <v>78</v>
      </c>
      <c r="AI256" s="27" t="s">
        <v>78</v>
      </c>
      <c r="AJ256" s="27" t="s">
        <v>78</v>
      </c>
      <c r="AK256" s="27" t="s">
        <v>78</v>
      </c>
      <c r="AL256" s="27"/>
      <c r="AM256" s="27" t="s">
        <v>78</v>
      </c>
      <c r="AN256" s="27"/>
      <c r="AO256" s="27" t="s">
        <v>2247</v>
      </c>
      <c r="AP256" s="27">
        <v>18996598387</v>
      </c>
      <c r="AQ256" s="26"/>
      <c r="AR256" s="26" t="s">
        <v>81</v>
      </c>
    </row>
    <row r="257" s="4" customFormat="1" ht="168" spans="1:44">
      <c r="A257" s="25">
        <v>250</v>
      </c>
      <c r="B257" s="29" t="s">
        <v>2248</v>
      </c>
      <c r="C257" s="25" t="s">
        <v>536</v>
      </c>
      <c r="D257" s="25" t="s">
        <v>1549</v>
      </c>
      <c r="E257" s="27" t="s">
        <v>2249</v>
      </c>
      <c r="F257" s="27" t="s">
        <v>102</v>
      </c>
      <c r="G257" s="27" t="s">
        <v>103</v>
      </c>
      <c r="H257" s="27" t="s">
        <v>2250</v>
      </c>
      <c r="I257" s="27" t="s">
        <v>2251</v>
      </c>
      <c r="J257" s="27" t="s">
        <v>2252</v>
      </c>
      <c r="K257" s="27" t="s">
        <v>2253</v>
      </c>
      <c r="L257" s="27" t="s">
        <v>484</v>
      </c>
      <c r="M257" s="27" t="s">
        <v>1596</v>
      </c>
      <c r="N257" s="27" t="s">
        <v>107</v>
      </c>
      <c r="O257" s="27" t="s">
        <v>2254</v>
      </c>
      <c r="P257" s="27" t="s">
        <v>2255</v>
      </c>
      <c r="Q257" s="27" t="s">
        <v>407</v>
      </c>
      <c r="R257" s="27" t="s">
        <v>1585</v>
      </c>
      <c r="S257" s="27" t="s">
        <v>1562</v>
      </c>
      <c r="T257" s="27" t="s">
        <v>1562</v>
      </c>
      <c r="U257" s="27">
        <v>2021</v>
      </c>
      <c r="V257" s="25" t="s">
        <v>78</v>
      </c>
      <c r="W257" s="27">
        <v>2021.6</v>
      </c>
      <c r="X257" s="27">
        <v>2021.12</v>
      </c>
      <c r="Y257" s="52">
        <v>50</v>
      </c>
      <c r="Z257" s="49"/>
      <c r="AA257" s="49"/>
      <c r="AB257" s="50"/>
      <c r="AC257" s="49">
        <v>50</v>
      </c>
      <c r="AD257" s="27">
        <v>0</v>
      </c>
      <c r="AE257" s="27">
        <v>0</v>
      </c>
      <c r="AF257" s="25" t="s">
        <v>78</v>
      </c>
      <c r="AG257" s="25" t="s">
        <v>78</v>
      </c>
      <c r="AH257" s="25" t="s">
        <v>78</v>
      </c>
      <c r="AI257" s="27" t="s">
        <v>79</v>
      </c>
      <c r="AJ257" s="27" t="s">
        <v>78</v>
      </c>
      <c r="AK257" s="27" t="s">
        <v>78</v>
      </c>
      <c r="AL257" s="27"/>
      <c r="AM257" s="27" t="s">
        <v>78</v>
      </c>
      <c r="AN257" s="27"/>
      <c r="AO257" s="27" t="s">
        <v>1569</v>
      </c>
      <c r="AP257" s="27">
        <v>18166360180</v>
      </c>
      <c r="AQ257" s="26"/>
      <c r="AR257" s="26" t="s">
        <v>81</v>
      </c>
    </row>
    <row r="258" s="4" customFormat="1" ht="228" spans="1:44">
      <c r="A258" s="25">
        <v>251</v>
      </c>
      <c r="B258" s="29" t="s">
        <v>2256</v>
      </c>
      <c r="C258" s="25" t="s">
        <v>536</v>
      </c>
      <c r="D258" s="25" t="s">
        <v>1549</v>
      </c>
      <c r="E258" s="27" t="s">
        <v>2257</v>
      </c>
      <c r="F258" s="27" t="s">
        <v>102</v>
      </c>
      <c r="G258" s="27" t="s">
        <v>2258</v>
      </c>
      <c r="H258" s="27" t="s">
        <v>2259</v>
      </c>
      <c r="I258" s="27" t="s">
        <v>2260</v>
      </c>
      <c r="J258" s="27" t="s">
        <v>2261</v>
      </c>
      <c r="K258" s="27" t="s">
        <v>2262</v>
      </c>
      <c r="L258" s="27" t="s">
        <v>2263</v>
      </c>
      <c r="M258" s="39" t="s">
        <v>1109</v>
      </c>
      <c r="N258" s="27" t="s">
        <v>107</v>
      </c>
      <c r="O258" s="27" t="s">
        <v>2264</v>
      </c>
      <c r="P258" s="27" t="s">
        <v>2265</v>
      </c>
      <c r="Q258" s="27" t="s">
        <v>2266</v>
      </c>
      <c r="R258" s="27" t="s">
        <v>437</v>
      </c>
      <c r="S258" s="27" t="s">
        <v>1562</v>
      </c>
      <c r="T258" s="27" t="s">
        <v>1562</v>
      </c>
      <c r="U258" s="27">
        <v>2021</v>
      </c>
      <c r="V258" s="25" t="s">
        <v>78</v>
      </c>
      <c r="W258" s="27">
        <v>2021.1</v>
      </c>
      <c r="X258" s="27">
        <v>2021.12</v>
      </c>
      <c r="Y258" s="52">
        <v>80</v>
      </c>
      <c r="Z258" s="49"/>
      <c r="AA258" s="49"/>
      <c r="AB258" s="50"/>
      <c r="AC258" s="49">
        <v>80</v>
      </c>
      <c r="AD258" s="27" t="s">
        <v>2267</v>
      </c>
      <c r="AE258" s="27" t="s">
        <v>2268</v>
      </c>
      <c r="AF258" s="25" t="s">
        <v>78</v>
      </c>
      <c r="AG258" s="25" t="s">
        <v>78</v>
      </c>
      <c r="AH258" s="25" t="s">
        <v>78</v>
      </c>
      <c r="AI258" s="27" t="s">
        <v>78</v>
      </c>
      <c r="AJ258" s="27" t="s">
        <v>78</v>
      </c>
      <c r="AK258" s="27" t="s">
        <v>78</v>
      </c>
      <c r="AL258" s="27"/>
      <c r="AM258" s="27" t="s">
        <v>78</v>
      </c>
      <c r="AN258" s="27"/>
      <c r="AO258" s="27" t="s">
        <v>1774</v>
      </c>
      <c r="AP258" s="27">
        <v>18002351057</v>
      </c>
      <c r="AQ258" s="26"/>
      <c r="AR258" s="26" t="s">
        <v>81</v>
      </c>
    </row>
    <row r="259" s="4" customFormat="1" ht="72" spans="1:44">
      <c r="A259" s="25">
        <v>252</v>
      </c>
      <c r="B259" s="29" t="s">
        <v>2269</v>
      </c>
      <c r="C259" s="25" t="s">
        <v>536</v>
      </c>
      <c r="D259" s="25" t="s">
        <v>1549</v>
      </c>
      <c r="E259" s="27" t="s">
        <v>2270</v>
      </c>
      <c r="F259" s="27" t="s">
        <v>102</v>
      </c>
      <c r="G259" s="27" t="s">
        <v>603</v>
      </c>
      <c r="H259" s="27" t="s">
        <v>2271</v>
      </c>
      <c r="I259" s="27" t="s">
        <v>2272</v>
      </c>
      <c r="J259" s="27" t="s">
        <v>2273</v>
      </c>
      <c r="K259" s="27" t="s">
        <v>1768</v>
      </c>
      <c r="L259" s="27" t="s">
        <v>2274</v>
      </c>
      <c r="M259" s="39" t="s">
        <v>1109</v>
      </c>
      <c r="N259" s="27" t="s">
        <v>2275</v>
      </c>
      <c r="O259" s="27" t="s">
        <v>2276</v>
      </c>
      <c r="P259" s="27" t="s">
        <v>2276</v>
      </c>
      <c r="Q259" s="27" t="s">
        <v>2277</v>
      </c>
      <c r="R259" s="27" t="s">
        <v>437</v>
      </c>
      <c r="S259" s="27" t="s">
        <v>1562</v>
      </c>
      <c r="T259" s="27" t="s">
        <v>1562</v>
      </c>
      <c r="U259" s="27">
        <v>2021</v>
      </c>
      <c r="V259" s="25" t="s">
        <v>78</v>
      </c>
      <c r="W259" s="27">
        <v>2021.1</v>
      </c>
      <c r="X259" s="27">
        <v>2021.12</v>
      </c>
      <c r="Y259" s="52">
        <v>850</v>
      </c>
      <c r="Z259" s="49"/>
      <c r="AA259" s="49"/>
      <c r="AB259" s="50"/>
      <c r="AC259" s="49">
        <v>850</v>
      </c>
      <c r="AD259" s="27" t="s">
        <v>2278</v>
      </c>
      <c r="AE259" s="27" t="s">
        <v>2278</v>
      </c>
      <c r="AF259" s="25" t="s">
        <v>78</v>
      </c>
      <c r="AG259" s="25" t="s">
        <v>78</v>
      </c>
      <c r="AH259" s="25" t="s">
        <v>78</v>
      </c>
      <c r="AI259" s="27" t="s">
        <v>78</v>
      </c>
      <c r="AJ259" s="27" t="s">
        <v>78</v>
      </c>
      <c r="AK259" s="27" t="s">
        <v>2279</v>
      </c>
      <c r="AL259" s="27"/>
      <c r="AM259" s="27" t="s">
        <v>78</v>
      </c>
      <c r="AN259" s="27"/>
      <c r="AO259" s="27" t="s">
        <v>2207</v>
      </c>
      <c r="AP259" s="27">
        <v>17783538243</v>
      </c>
      <c r="AQ259" s="26"/>
      <c r="AR259" s="26" t="s">
        <v>81</v>
      </c>
    </row>
    <row r="260" s="4" customFormat="1" ht="156" spans="1:44">
      <c r="A260" s="25">
        <v>253</v>
      </c>
      <c r="B260" s="29" t="s">
        <v>2280</v>
      </c>
      <c r="C260" s="25" t="s">
        <v>536</v>
      </c>
      <c r="D260" s="25" t="s">
        <v>1549</v>
      </c>
      <c r="E260" s="27" t="s">
        <v>2281</v>
      </c>
      <c r="F260" s="27" t="s">
        <v>102</v>
      </c>
      <c r="G260" s="27" t="s">
        <v>603</v>
      </c>
      <c r="H260" s="27" t="s">
        <v>2282</v>
      </c>
      <c r="I260" s="27" t="s">
        <v>2283</v>
      </c>
      <c r="J260" s="27" t="s">
        <v>2281</v>
      </c>
      <c r="K260" s="27" t="s">
        <v>1768</v>
      </c>
      <c r="L260" s="27" t="s">
        <v>2284</v>
      </c>
      <c r="M260" s="39" t="s">
        <v>1109</v>
      </c>
      <c r="N260" s="27" t="s">
        <v>2285</v>
      </c>
      <c r="O260" s="27" t="s">
        <v>2286</v>
      </c>
      <c r="P260" s="27" t="s">
        <v>2287</v>
      </c>
      <c r="Q260" s="27" t="s">
        <v>1599</v>
      </c>
      <c r="R260" s="27" t="s">
        <v>437</v>
      </c>
      <c r="S260" s="27" t="s">
        <v>1562</v>
      </c>
      <c r="T260" s="27" t="s">
        <v>1562</v>
      </c>
      <c r="U260" s="27">
        <v>2021</v>
      </c>
      <c r="V260" s="25" t="s">
        <v>78</v>
      </c>
      <c r="W260" s="27">
        <v>2021.1</v>
      </c>
      <c r="X260" s="27">
        <v>2021.12</v>
      </c>
      <c r="Y260" s="52">
        <v>300</v>
      </c>
      <c r="Z260" s="49"/>
      <c r="AA260" s="49"/>
      <c r="AB260" s="50"/>
      <c r="AC260" s="49">
        <v>300</v>
      </c>
      <c r="AD260" s="27" t="s">
        <v>2288</v>
      </c>
      <c r="AE260" s="27" t="s">
        <v>2289</v>
      </c>
      <c r="AF260" s="25" t="s">
        <v>78</v>
      </c>
      <c r="AG260" s="25" t="s">
        <v>78</v>
      </c>
      <c r="AH260" s="25" t="s">
        <v>78</v>
      </c>
      <c r="AI260" s="27" t="s">
        <v>78</v>
      </c>
      <c r="AJ260" s="27" t="s">
        <v>78</v>
      </c>
      <c r="AK260" s="27" t="s">
        <v>78</v>
      </c>
      <c r="AL260" s="27"/>
      <c r="AM260" s="27" t="s">
        <v>78</v>
      </c>
      <c r="AN260" s="27"/>
      <c r="AO260" s="27" t="s">
        <v>1664</v>
      </c>
      <c r="AP260" s="27">
        <v>18166360237</v>
      </c>
      <c r="AQ260" s="26"/>
      <c r="AR260" s="26" t="s">
        <v>81</v>
      </c>
    </row>
    <row r="261" s="4" customFormat="1" ht="156" spans="1:44">
      <c r="A261" s="25">
        <v>254</v>
      </c>
      <c r="B261" s="29" t="s">
        <v>2290</v>
      </c>
      <c r="C261" s="25" t="s">
        <v>536</v>
      </c>
      <c r="D261" s="25" t="s">
        <v>1549</v>
      </c>
      <c r="E261" s="27" t="s">
        <v>2291</v>
      </c>
      <c r="F261" s="27" t="s">
        <v>102</v>
      </c>
      <c r="G261" s="27" t="s">
        <v>2292</v>
      </c>
      <c r="H261" s="27" t="s">
        <v>2293</v>
      </c>
      <c r="I261" s="27" t="s">
        <v>2294</v>
      </c>
      <c r="J261" s="27" t="s">
        <v>2295</v>
      </c>
      <c r="K261" s="27" t="s">
        <v>2296</v>
      </c>
      <c r="L261" s="27" t="s">
        <v>70</v>
      </c>
      <c r="M261" s="27" t="s">
        <v>71</v>
      </c>
      <c r="N261" s="27" t="s">
        <v>2296</v>
      </c>
      <c r="O261" s="27" t="s">
        <v>1047</v>
      </c>
      <c r="P261" s="27" t="s">
        <v>2297</v>
      </c>
      <c r="Q261" s="27" t="s">
        <v>1062</v>
      </c>
      <c r="R261" s="27" t="s">
        <v>310</v>
      </c>
      <c r="S261" s="27" t="s">
        <v>2298</v>
      </c>
      <c r="T261" s="27" t="s">
        <v>232</v>
      </c>
      <c r="U261" s="27">
        <v>2021</v>
      </c>
      <c r="V261" s="25" t="s">
        <v>78</v>
      </c>
      <c r="W261" s="27">
        <v>2021.6</v>
      </c>
      <c r="X261" s="27">
        <v>2022.12</v>
      </c>
      <c r="Y261" s="52">
        <v>400</v>
      </c>
      <c r="Z261" s="49"/>
      <c r="AA261" s="49"/>
      <c r="AB261" s="50"/>
      <c r="AC261" s="49">
        <v>400</v>
      </c>
      <c r="AD261" s="27">
        <v>1103</v>
      </c>
      <c r="AE261" s="27">
        <v>319</v>
      </c>
      <c r="AF261" s="25" t="s">
        <v>78</v>
      </c>
      <c r="AG261" s="25" t="s">
        <v>78</v>
      </c>
      <c r="AH261" s="25" t="s">
        <v>78</v>
      </c>
      <c r="AI261" s="27" t="s">
        <v>79</v>
      </c>
      <c r="AJ261" s="27" t="s">
        <v>79</v>
      </c>
      <c r="AK261" s="27" t="s">
        <v>78</v>
      </c>
      <c r="AL261" s="27"/>
      <c r="AM261" s="27" t="s">
        <v>78</v>
      </c>
      <c r="AN261" s="27"/>
      <c r="AO261" s="27" t="s">
        <v>747</v>
      </c>
      <c r="AP261" s="27">
        <v>15215145990</v>
      </c>
      <c r="AQ261" s="26"/>
      <c r="AR261" s="26" t="s">
        <v>81</v>
      </c>
    </row>
    <row r="262" s="4" customFormat="1" ht="108" spans="1:44">
      <c r="A262" s="25">
        <v>255</v>
      </c>
      <c r="B262" s="26" t="s">
        <v>2299</v>
      </c>
      <c r="C262" s="25" t="s">
        <v>536</v>
      </c>
      <c r="D262" s="25" t="s">
        <v>1549</v>
      </c>
      <c r="E262" s="30" t="s">
        <v>2300</v>
      </c>
      <c r="F262" s="27" t="s">
        <v>102</v>
      </c>
      <c r="G262" s="27" t="s">
        <v>576</v>
      </c>
      <c r="H262" s="27" t="s">
        <v>2301</v>
      </c>
      <c r="I262" s="27" t="s">
        <v>2302</v>
      </c>
      <c r="J262" s="27" t="s">
        <v>2303</v>
      </c>
      <c r="K262" s="27" t="s">
        <v>2304</v>
      </c>
      <c r="L262" s="27" t="s">
        <v>2305</v>
      </c>
      <c r="M262" s="27" t="s">
        <v>2306</v>
      </c>
      <c r="N262" s="27" t="s">
        <v>2307</v>
      </c>
      <c r="O262" s="27" t="s">
        <v>2308</v>
      </c>
      <c r="P262" s="27" t="s">
        <v>2309</v>
      </c>
      <c r="Q262" s="27" t="s">
        <v>110</v>
      </c>
      <c r="R262" s="27" t="s">
        <v>2310</v>
      </c>
      <c r="S262" s="30" t="s">
        <v>2311</v>
      </c>
      <c r="T262" s="27" t="s">
        <v>2311</v>
      </c>
      <c r="U262" s="27">
        <v>2021</v>
      </c>
      <c r="V262" s="25" t="s">
        <v>79</v>
      </c>
      <c r="W262" s="27">
        <v>2021.1</v>
      </c>
      <c r="X262" s="27">
        <v>2021.11</v>
      </c>
      <c r="Y262" s="29">
        <v>363</v>
      </c>
      <c r="Z262" s="26">
        <v>363</v>
      </c>
      <c r="AA262" s="26"/>
      <c r="AB262" s="50"/>
      <c r="AC262" s="26"/>
      <c r="AD262" s="27" t="s">
        <v>2312</v>
      </c>
      <c r="AE262" s="27" t="s">
        <v>2312</v>
      </c>
      <c r="AF262" s="25" t="s">
        <v>78</v>
      </c>
      <c r="AG262" s="25" t="str">
        <f>VLOOKUP(B262,[1]Sheet1!$B:$K,10,0)</f>
        <v>是</v>
      </c>
      <c r="AH262" s="25" t="s">
        <v>78</v>
      </c>
      <c r="AI262" s="27" t="s">
        <v>79</v>
      </c>
      <c r="AJ262" s="27" t="str">
        <f>VLOOKUP(B262,[1]Sheet1!$B:$H,7,0)</f>
        <v>是</v>
      </c>
      <c r="AK262" s="27" t="str">
        <f>VLOOKUP(B262,[1]Sheet1!$B:$I,8,0)</f>
        <v>否</v>
      </c>
      <c r="AL262" s="27"/>
      <c r="AM262" s="27" t="str">
        <f>VLOOKUP(B262,[1]Sheet1!$B:$J,9,0)</f>
        <v>否</v>
      </c>
      <c r="AN262" s="27"/>
      <c r="AO262" s="27" t="s">
        <v>2313</v>
      </c>
      <c r="AP262" s="27">
        <v>17783531992</v>
      </c>
      <c r="AQ262" s="27" t="s">
        <v>510</v>
      </c>
      <c r="AR262" s="26"/>
    </row>
    <row r="263" s="4" customFormat="1" ht="72" spans="1:44">
      <c r="A263" s="25">
        <v>256</v>
      </c>
      <c r="B263" s="32" t="s">
        <v>2314</v>
      </c>
      <c r="C263" s="25" t="s">
        <v>536</v>
      </c>
      <c r="D263" s="25" t="s">
        <v>1549</v>
      </c>
      <c r="E263" s="35" t="s">
        <v>2315</v>
      </c>
      <c r="F263" s="33" t="s">
        <v>102</v>
      </c>
      <c r="G263" s="33" t="s">
        <v>999</v>
      </c>
      <c r="H263" s="33" t="s">
        <v>2316</v>
      </c>
      <c r="I263" s="33" t="s">
        <v>2317</v>
      </c>
      <c r="J263" s="33" t="s">
        <v>2316</v>
      </c>
      <c r="K263" s="33" t="s">
        <v>2318</v>
      </c>
      <c r="L263" s="33" t="s">
        <v>1002</v>
      </c>
      <c r="M263" s="33" t="s">
        <v>1003</v>
      </c>
      <c r="N263" s="27" t="s">
        <v>2319</v>
      </c>
      <c r="O263" s="33" t="s">
        <v>2320</v>
      </c>
      <c r="P263" s="33" t="s">
        <v>2321</v>
      </c>
      <c r="Q263" s="33" t="s">
        <v>1496</v>
      </c>
      <c r="R263" s="33" t="s">
        <v>2322</v>
      </c>
      <c r="S263" s="86" t="s">
        <v>2311</v>
      </c>
      <c r="T263" s="33" t="s">
        <v>187</v>
      </c>
      <c r="U263" s="27">
        <v>2021</v>
      </c>
      <c r="V263" s="25" t="s">
        <v>79</v>
      </c>
      <c r="W263" s="27">
        <v>2021.1</v>
      </c>
      <c r="X263" s="27">
        <v>2021.12</v>
      </c>
      <c r="Y263" s="32">
        <v>100</v>
      </c>
      <c r="Z263" s="26">
        <v>100</v>
      </c>
      <c r="AA263" s="26"/>
      <c r="AB263" s="50"/>
      <c r="AC263" s="26"/>
      <c r="AD263" s="33" t="s">
        <v>2323</v>
      </c>
      <c r="AE263" s="33" t="s">
        <v>2323</v>
      </c>
      <c r="AF263" s="25" t="s">
        <v>78</v>
      </c>
      <c r="AG263" s="25" t="str">
        <f>VLOOKUP(B263,[1]Sheet1!$B:$K,10,0)</f>
        <v>否</v>
      </c>
      <c r="AH263" s="25" t="s">
        <v>78</v>
      </c>
      <c r="AI263" s="27" t="s">
        <v>79</v>
      </c>
      <c r="AJ263" s="27" t="str">
        <f>VLOOKUP(B263,[1]Sheet1!$B:$H,7,0)</f>
        <v>是</v>
      </c>
      <c r="AK263" s="27" t="str">
        <f>VLOOKUP(B263,[1]Sheet1!$B:$I,8,0)</f>
        <v>否</v>
      </c>
      <c r="AL263" s="33"/>
      <c r="AM263" s="27" t="str">
        <f>VLOOKUP(B263,[1]Sheet1!$B:$J,9,0)</f>
        <v>否</v>
      </c>
      <c r="AN263" s="33"/>
      <c r="AO263" s="33" t="s">
        <v>995</v>
      </c>
      <c r="AP263" s="33">
        <v>13594777066</v>
      </c>
      <c r="AQ263" s="27" t="s">
        <v>827</v>
      </c>
      <c r="AR263" s="26"/>
    </row>
    <row r="264" s="4" customFormat="1" ht="72" spans="1:44">
      <c r="A264" s="25">
        <v>257</v>
      </c>
      <c r="B264" s="32" t="s">
        <v>2324</v>
      </c>
      <c r="C264" s="25" t="s">
        <v>493</v>
      </c>
      <c r="D264" s="25" t="s">
        <v>2325</v>
      </c>
      <c r="E264" s="33" t="s">
        <v>2326</v>
      </c>
      <c r="F264" s="27" t="s">
        <v>65</v>
      </c>
      <c r="G264" s="33" t="s">
        <v>2327</v>
      </c>
      <c r="H264" s="33" t="s">
        <v>2328</v>
      </c>
      <c r="I264" s="33" t="s">
        <v>2329</v>
      </c>
      <c r="J264" s="33" t="s">
        <v>2330</v>
      </c>
      <c r="K264" s="33" t="s">
        <v>2331</v>
      </c>
      <c r="L264" s="33" t="s">
        <v>2305</v>
      </c>
      <c r="M264" s="33" t="s">
        <v>1003</v>
      </c>
      <c r="N264" s="33" t="s">
        <v>2332</v>
      </c>
      <c r="O264" s="33" t="s">
        <v>2333</v>
      </c>
      <c r="P264" s="33" t="s">
        <v>2334</v>
      </c>
      <c r="Q264" s="33" t="s">
        <v>2335</v>
      </c>
      <c r="R264" s="33" t="s">
        <v>2336</v>
      </c>
      <c r="S264" s="86" t="s">
        <v>2311</v>
      </c>
      <c r="T264" s="33" t="s">
        <v>2311</v>
      </c>
      <c r="U264" s="27">
        <v>2021</v>
      </c>
      <c r="V264" s="25" t="s">
        <v>79</v>
      </c>
      <c r="W264" s="27">
        <v>2020.9</v>
      </c>
      <c r="X264" s="27">
        <v>2021.9</v>
      </c>
      <c r="Y264" s="32">
        <v>1000</v>
      </c>
      <c r="Z264" s="26">
        <v>759.761276</v>
      </c>
      <c r="AA264" s="26"/>
      <c r="AB264" s="50"/>
      <c r="AC264" s="26">
        <v>240.238724</v>
      </c>
      <c r="AD264" s="33" t="s">
        <v>2337</v>
      </c>
      <c r="AE264" s="33" t="s">
        <v>2338</v>
      </c>
      <c r="AF264" s="25" t="s">
        <v>78</v>
      </c>
      <c r="AG264" s="25" t="str">
        <f>VLOOKUP(B264,[1]Sheet1!$B:$K,10,0)</f>
        <v>是</v>
      </c>
      <c r="AH264" s="25" t="s">
        <v>78</v>
      </c>
      <c r="AI264" s="27" t="s">
        <v>79</v>
      </c>
      <c r="AJ264" s="27" t="str">
        <f>VLOOKUP(B264,[1]Sheet1!$B:$H,7,0)</f>
        <v>是</v>
      </c>
      <c r="AK264" s="27" t="str">
        <f>VLOOKUP(B264,[1]Sheet1!$B:$I,8,0)</f>
        <v>否</v>
      </c>
      <c r="AL264" s="33"/>
      <c r="AM264" s="27" t="str">
        <f>VLOOKUP(B264,[1]Sheet1!$B:$J,9,0)</f>
        <v>否</v>
      </c>
      <c r="AN264" s="33"/>
      <c r="AO264" s="33" t="s">
        <v>2339</v>
      </c>
      <c r="AP264" s="33">
        <v>17702353188</v>
      </c>
      <c r="AQ264" s="26" t="s">
        <v>152</v>
      </c>
      <c r="AR264" s="26"/>
    </row>
    <row r="265" s="4" customFormat="1" ht="156" spans="1:44">
      <c r="A265" s="25">
        <v>258</v>
      </c>
      <c r="B265" s="29" t="s">
        <v>2340</v>
      </c>
      <c r="C265" s="25" t="s">
        <v>136</v>
      </c>
      <c r="D265" s="25" t="s">
        <v>137</v>
      </c>
      <c r="E265" s="30" t="s">
        <v>2341</v>
      </c>
      <c r="F265" s="27" t="s">
        <v>102</v>
      </c>
      <c r="G265" s="27" t="s">
        <v>2342</v>
      </c>
      <c r="H265" s="27" t="s">
        <v>2343</v>
      </c>
      <c r="I265" s="27" t="s">
        <v>2344</v>
      </c>
      <c r="J265" s="27" t="s">
        <v>2345</v>
      </c>
      <c r="K265" s="25" t="s">
        <v>2346</v>
      </c>
      <c r="L265" s="27" t="s">
        <v>106</v>
      </c>
      <c r="M265" s="27" t="s">
        <v>71</v>
      </c>
      <c r="N265" s="27" t="s">
        <v>1253</v>
      </c>
      <c r="O265" s="27" t="s">
        <v>2347</v>
      </c>
      <c r="P265" s="27" t="s">
        <v>2348</v>
      </c>
      <c r="Q265" s="27" t="s">
        <v>1954</v>
      </c>
      <c r="R265" s="27" t="s">
        <v>161</v>
      </c>
      <c r="S265" s="86" t="s">
        <v>2349</v>
      </c>
      <c r="T265" s="27" t="s">
        <v>2350</v>
      </c>
      <c r="U265" s="27">
        <v>2021</v>
      </c>
      <c r="V265" s="25" t="s">
        <v>78</v>
      </c>
      <c r="W265" s="27">
        <v>2021.1</v>
      </c>
      <c r="X265" s="27">
        <v>2021.12</v>
      </c>
      <c r="Y265" s="52">
        <v>1980</v>
      </c>
      <c r="Z265" s="49"/>
      <c r="AA265" s="49"/>
      <c r="AB265" s="50"/>
      <c r="AC265" s="49">
        <v>1980</v>
      </c>
      <c r="AD265" s="27" t="s">
        <v>2351</v>
      </c>
      <c r="AE265" s="27" t="s">
        <v>2351</v>
      </c>
      <c r="AF265" s="25" t="s">
        <v>78</v>
      </c>
      <c r="AG265" s="25" t="s">
        <v>78</v>
      </c>
      <c r="AH265" s="25" t="s">
        <v>78</v>
      </c>
      <c r="AI265" s="27" t="s">
        <v>79</v>
      </c>
      <c r="AJ265" s="27" t="s">
        <v>78</v>
      </c>
      <c r="AK265" s="27" t="s">
        <v>78</v>
      </c>
      <c r="AL265" s="27"/>
      <c r="AM265" s="27" t="s">
        <v>78</v>
      </c>
      <c r="AN265" s="27"/>
      <c r="AO265" s="27" t="s">
        <v>2352</v>
      </c>
      <c r="AP265" s="27" t="s">
        <v>2353</v>
      </c>
      <c r="AQ265" s="26"/>
      <c r="AR265" s="26" t="s">
        <v>81</v>
      </c>
    </row>
    <row r="266" s="4" customFormat="1" ht="48" spans="1:44">
      <c r="A266" s="25">
        <v>259</v>
      </c>
      <c r="B266" s="29" t="s">
        <v>2354</v>
      </c>
      <c r="C266" s="25" t="s">
        <v>536</v>
      </c>
      <c r="D266" s="25" t="s">
        <v>997</v>
      </c>
      <c r="E266" s="27" t="s">
        <v>2355</v>
      </c>
      <c r="F266" s="27" t="s">
        <v>102</v>
      </c>
      <c r="G266" s="27" t="s">
        <v>2356</v>
      </c>
      <c r="H266" s="27" t="s">
        <v>2357</v>
      </c>
      <c r="I266" s="27" t="s">
        <v>666</v>
      </c>
      <c r="J266" s="27" t="s">
        <v>2357</v>
      </c>
      <c r="K266" s="27" t="s">
        <v>2358</v>
      </c>
      <c r="L266" s="27" t="s">
        <v>106</v>
      </c>
      <c r="M266" s="27" t="s">
        <v>71</v>
      </c>
      <c r="N266" s="27" t="s">
        <v>107</v>
      </c>
      <c r="O266" s="27" t="s">
        <v>2359</v>
      </c>
      <c r="P266" s="27" t="s">
        <v>2360</v>
      </c>
      <c r="Q266" s="27" t="s">
        <v>521</v>
      </c>
      <c r="R266" s="25" t="s">
        <v>161</v>
      </c>
      <c r="S266" s="28" t="s">
        <v>2349</v>
      </c>
      <c r="T266" s="27" t="s">
        <v>382</v>
      </c>
      <c r="U266" s="27">
        <v>2021</v>
      </c>
      <c r="V266" s="25" t="s">
        <v>79</v>
      </c>
      <c r="W266" s="27">
        <v>2021.5</v>
      </c>
      <c r="X266" s="27">
        <v>2021.12</v>
      </c>
      <c r="Y266" s="29">
        <v>230</v>
      </c>
      <c r="Z266" s="26">
        <v>60</v>
      </c>
      <c r="AA266" s="26"/>
      <c r="AB266" s="26">
        <v>170</v>
      </c>
      <c r="AD266" s="27" t="s">
        <v>2361</v>
      </c>
      <c r="AE266" s="27" t="s">
        <v>2361</v>
      </c>
      <c r="AF266" s="25" t="s">
        <v>78</v>
      </c>
      <c r="AG266" s="25" t="str">
        <f>VLOOKUP(B266,[1]Sheet1!$B:$K,10,0)</f>
        <v>否</v>
      </c>
      <c r="AH266" s="25" t="s">
        <v>78</v>
      </c>
      <c r="AI266" s="27" t="s">
        <v>79</v>
      </c>
      <c r="AJ266" s="27" t="str">
        <f>VLOOKUP(B266,[1]Sheet1!$B:$H,7,0)</f>
        <v>是</v>
      </c>
      <c r="AK266" s="27" t="str">
        <f>VLOOKUP(B266,[1]Sheet1!$B:$I,8,0)</f>
        <v>是</v>
      </c>
      <c r="AL266" s="27"/>
      <c r="AM266" s="27" t="str">
        <f>VLOOKUP(B266,[1]Sheet1!$B:$J,9,0)</f>
        <v>是</v>
      </c>
      <c r="AN266" s="27"/>
      <c r="AO266" s="27" t="s">
        <v>384</v>
      </c>
      <c r="AP266" s="27">
        <v>18723500888</v>
      </c>
      <c r="AQ266" s="27" t="s">
        <v>572</v>
      </c>
      <c r="AR266" s="62" t="s">
        <v>573</v>
      </c>
    </row>
    <row r="267" s="4" customFormat="1" ht="144" spans="1:44">
      <c r="A267" s="25">
        <v>260</v>
      </c>
      <c r="B267" s="29" t="s">
        <v>2362</v>
      </c>
      <c r="C267" s="25" t="s">
        <v>536</v>
      </c>
      <c r="D267" s="25" t="s">
        <v>997</v>
      </c>
      <c r="E267" s="27" t="s">
        <v>2363</v>
      </c>
      <c r="F267" s="44" t="s">
        <v>102</v>
      </c>
      <c r="G267" s="44" t="s">
        <v>813</v>
      </c>
      <c r="H267" s="27" t="s">
        <v>2364</v>
      </c>
      <c r="I267" s="33" t="s">
        <v>2365</v>
      </c>
      <c r="J267" s="27" t="s">
        <v>2364</v>
      </c>
      <c r="K267" s="27" t="s">
        <v>2366</v>
      </c>
      <c r="L267" s="27" t="s">
        <v>106</v>
      </c>
      <c r="M267" s="27" t="s">
        <v>71</v>
      </c>
      <c r="N267" s="27" t="s">
        <v>668</v>
      </c>
      <c r="O267" s="27" t="s">
        <v>2367</v>
      </c>
      <c r="P267" s="27" t="s">
        <v>2368</v>
      </c>
      <c r="Q267" s="27" t="s">
        <v>1954</v>
      </c>
      <c r="R267" s="25" t="s">
        <v>161</v>
      </c>
      <c r="S267" s="86" t="s">
        <v>2349</v>
      </c>
      <c r="T267" s="27" t="s">
        <v>2350</v>
      </c>
      <c r="U267" s="27">
        <v>2021</v>
      </c>
      <c r="V267" s="25" t="s">
        <v>78</v>
      </c>
      <c r="W267" s="27">
        <v>2021.7</v>
      </c>
      <c r="X267" s="27">
        <v>2021.12</v>
      </c>
      <c r="Y267" s="52">
        <v>1100</v>
      </c>
      <c r="Z267" s="49"/>
      <c r="AA267" s="49"/>
      <c r="AB267" s="89">
        <v>800</v>
      </c>
      <c r="AC267" s="49">
        <v>300</v>
      </c>
      <c r="AD267" s="27">
        <v>3200</v>
      </c>
      <c r="AE267" s="27">
        <v>200</v>
      </c>
      <c r="AF267" s="25" t="s">
        <v>78</v>
      </c>
      <c r="AG267" s="25" t="s">
        <v>78</v>
      </c>
      <c r="AH267" s="25" t="s">
        <v>78</v>
      </c>
      <c r="AI267" s="27" t="s">
        <v>79</v>
      </c>
      <c r="AJ267" s="27" t="s">
        <v>78</v>
      </c>
      <c r="AK267" s="27" t="s">
        <v>78</v>
      </c>
      <c r="AL267" s="45"/>
      <c r="AM267" s="27" t="s">
        <v>78</v>
      </c>
      <c r="AN267" s="45"/>
      <c r="AO267" s="27" t="s">
        <v>2352</v>
      </c>
      <c r="AP267" s="27" t="s">
        <v>2369</v>
      </c>
      <c r="AQ267" s="27" t="s">
        <v>572</v>
      </c>
      <c r="AR267" s="62" t="s">
        <v>573</v>
      </c>
    </row>
    <row r="268" s="4" customFormat="1" ht="144" spans="1:44">
      <c r="A268" s="25">
        <v>261</v>
      </c>
      <c r="B268" s="29" t="s">
        <v>2370</v>
      </c>
      <c r="C268" s="25" t="s">
        <v>536</v>
      </c>
      <c r="D268" s="25" t="s">
        <v>997</v>
      </c>
      <c r="E268" s="27" t="s">
        <v>2371</v>
      </c>
      <c r="F268" s="44" t="s">
        <v>102</v>
      </c>
      <c r="G268" s="27" t="s">
        <v>2342</v>
      </c>
      <c r="H268" s="27" t="s">
        <v>2372</v>
      </c>
      <c r="I268" s="33" t="s">
        <v>2365</v>
      </c>
      <c r="J268" s="27" t="s">
        <v>2372</v>
      </c>
      <c r="K268" s="27" t="s">
        <v>2366</v>
      </c>
      <c r="L268" s="27" t="s">
        <v>106</v>
      </c>
      <c r="M268" s="27" t="s">
        <v>71</v>
      </c>
      <c r="N268" s="27" t="s">
        <v>2373</v>
      </c>
      <c r="O268" s="27" t="s">
        <v>2374</v>
      </c>
      <c r="P268" s="27" t="s">
        <v>2368</v>
      </c>
      <c r="Q268" s="27" t="s">
        <v>1954</v>
      </c>
      <c r="R268" s="25" t="s">
        <v>161</v>
      </c>
      <c r="S268" s="86" t="s">
        <v>2349</v>
      </c>
      <c r="T268" s="27" t="s">
        <v>2350</v>
      </c>
      <c r="U268" s="27">
        <v>2021</v>
      </c>
      <c r="V268" s="25" t="s">
        <v>78</v>
      </c>
      <c r="W268" s="27">
        <v>2021.7</v>
      </c>
      <c r="X268" s="27">
        <v>2021.12</v>
      </c>
      <c r="Y268" s="52">
        <v>4000</v>
      </c>
      <c r="Z268" s="49"/>
      <c r="AA268" s="49"/>
      <c r="AB268" s="89">
        <v>600</v>
      </c>
      <c r="AC268" s="49">
        <f>Y268-AB268</f>
        <v>3400</v>
      </c>
      <c r="AD268" s="27">
        <v>3200</v>
      </c>
      <c r="AE268" s="27">
        <v>1500</v>
      </c>
      <c r="AF268" s="25" t="s">
        <v>78</v>
      </c>
      <c r="AG268" s="25" t="s">
        <v>78</v>
      </c>
      <c r="AH268" s="25" t="s">
        <v>78</v>
      </c>
      <c r="AI268" s="27" t="s">
        <v>79</v>
      </c>
      <c r="AJ268" s="27" t="s">
        <v>78</v>
      </c>
      <c r="AK268" s="27" t="s">
        <v>78</v>
      </c>
      <c r="AL268" s="45"/>
      <c r="AM268" s="27" t="s">
        <v>78</v>
      </c>
      <c r="AN268" s="45"/>
      <c r="AO268" s="27" t="s">
        <v>2352</v>
      </c>
      <c r="AP268" s="27" t="s">
        <v>2369</v>
      </c>
      <c r="AQ268" s="27" t="s">
        <v>572</v>
      </c>
      <c r="AR268" s="62" t="s">
        <v>573</v>
      </c>
    </row>
    <row r="269" s="4" customFormat="1" ht="96" spans="1:44">
      <c r="A269" s="25">
        <v>262</v>
      </c>
      <c r="B269" s="26" t="s">
        <v>2375</v>
      </c>
      <c r="C269" s="25" t="s">
        <v>536</v>
      </c>
      <c r="D269" s="25" t="s">
        <v>997</v>
      </c>
      <c r="E269" s="25" t="s">
        <v>2376</v>
      </c>
      <c r="F269" s="25" t="s">
        <v>102</v>
      </c>
      <c r="G269" s="25" t="s">
        <v>2342</v>
      </c>
      <c r="H269" s="25" t="s">
        <v>2377</v>
      </c>
      <c r="I269" s="25" t="s">
        <v>2378</v>
      </c>
      <c r="J269" s="25" t="s">
        <v>2376</v>
      </c>
      <c r="K269" s="25" t="s">
        <v>2376</v>
      </c>
      <c r="L269" s="25" t="s">
        <v>70</v>
      </c>
      <c r="M269" s="25" t="s">
        <v>71</v>
      </c>
      <c r="N269" s="25" t="s">
        <v>107</v>
      </c>
      <c r="O269" s="27" t="s">
        <v>2379</v>
      </c>
      <c r="P269" s="25" t="s">
        <v>2380</v>
      </c>
      <c r="Q269" s="25" t="s">
        <v>1922</v>
      </c>
      <c r="R269" s="25" t="s">
        <v>75</v>
      </c>
      <c r="S269" s="86" t="s">
        <v>2349</v>
      </c>
      <c r="T269" s="25" t="s">
        <v>2350</v>
      </c>
      <c r="U269" s="25">
        <v>2021</v>
      </c>
      <c r="V269" s="25" t="s">
        <v>78</v>
      </c>
      <c r="W269" s="27">
        <v>2021.1</v>
      </c>
      <c r="X269" s="27">
        <v>2021.12</v>
      </c>
      <c r="Y269" s="49">
        <v>850</v>
      </c>
      <c r="Z269" s="49"/>
      <c r="AA269" s="49"/>
      <c r="AB269" s="89">
        <v>550</v>
      </c>
      <c r="AC269" s="49">
        <v>300</v>
      </c>
      <c r="AD269" s="25">
        <v>97</v>
      </c>
      <c r="AE269" s="25">
        <v>97</v>
      </c>
      <c r="AF269" s="25" t="s">
        <v>78</v>
      </c>
      <c r="AG269" s="25" t="s">
        <v>78</v>
      </c>
      <c r="AH269" s="25" t="s">
        <v>78</v>
      </c>
      <c r="AI269" s="25" t="s">
        <v>79</v>
      </c>
      <c r="AJ269" s="25" t="s">
        <v>78</v>
      </c>
      <c r="AK269" s="25" t="s">
        <v>78</v>
      </c>
      <c r="AL269" s="25"/>
      <c r="AM269" s="25" t="s">
        <v>78</v>
      </c>
      <c r="AN269" s="25"/>
      <c r="AO269" s="25" t="s">
        <v>2352</v>
      </c>
      <c r="AP269" s="27" t="s">
        <v>2369</v>
      </c>
      <c r="AQ269" s="27" t="s">
        <v>572</v>
      </c>
      <c r="AR269" s="62" t="s">
        <v>573</v>
      </c>
    </row>
    <row r="270" s="6" customFormat="1" ht="180" spans="1:44">
      <c r="A270" s="25">
        <v>263</v>
      </c>
      <c r="B270" s="26" t="s">
        <v>2381</v>
      </c>
      <c r="C270" s="25" t="s">
        <v>536</v>
      </c>
      <c r="D270" s="25" t="s">
        <v>997</v>
      </c>
      <c r="E270" s="85" t="s">
        <v>2382</v>
      </c>
      <c r="F270" s="25" t="s">
        <v>102</v>
      </c>
      <c r="G270" s="25" t="s">
        <v>2383</v>
      </c>
      <c r="H270" s="26" t="s">
        <v>2384</v>
      </c>
      <c r="I270" s="26" t="s">
        <v>2378</v>
      </c>
      <c r="J270" s="85" t="s">
        <v>2385</v>
      </c>
      <c r="K270" s="85" t="s">
        <v>2386</v>
      </c>
      <c r="L270" s="27" t="s">
        <v>70</v>
      </c>
      <c r="M270" s="27" t="s">
        <v>71</v>
      </c>
      <c r="N270" s="27" t="s">
        <v>878</v>
      </c>
      <c r="O270" s="25" t="s">
        <v>2387</v>
      </c>
      <c r="P270" s="25" t="s">
        <v>2388</v>
      </c>
      <c r="Q270" s="25" t="s">
        <v>1922</v>
      </c>
      <c r="R270" s="27" t="s">
        <v>75</v>
      </c>
      <c r="S270" s="64" t="s">
        <v>2349</v>
      </c>
      <c r="T270" s="25" t="s">
        <v>77</v>
      </c>
      <c r="U270" s="27">
        <v>2021</v>
      </c>
      <c r="V270" s="27" t="s">
        <v>79</v>
      </c>
      <c r="W270" s="27">
        <v>2021.01</v>
      </c>
      <c r="X270" s="27">
        <v>2021.11</v>
      </c>
      <c r="Y270" s="51">
        <v>150</v>
      </c>
      <c r="Z270" s="26">
        <v>150</v>
      </c>
      <c r="AA270" s="26"/>
      <c r="AB270" s="27"/>
      <c r="AC270" s="26"/>
      <c r="AD270" s="25">
        <v>214</v>
      </c>
      <c r="AE270" s="25">
        <v>214</v>
      </c>
      <c r="AF270" s="25" t="s">
        <v>78</v>
      </c>
      <c r="AG270" s="25" t="str">
        <f>VLOOKUP(B270,[1]Sheet1!$B:$K,10,0)</f>
        <v>否</v>
      </c>
      <c r="AH270" s="25" t="s">
        <v>78</v>
      </c>
      <c r="AI270" s="45" t="s">
        <v>79</v>
      </c>
      <c r="AJ270" s="27" t="str">
        <f>VLOOKUP(B270,[1]Sheet1!$B:$H,7,0)</f>
        <v>是</v>
      </c>
      <c r="AK270" s="27" t="str">
        <f>VLOOKUP(B270,[1]Sheet1!$B:$I,8,0)</f>
        <v>否</v>
      </c>
      <c r="AL270" s="25"/>
      <c r="AM270" s="27" t="str">
        <f>VLOOKUP(B270,[1]Sheet1!$B:$J,9,0)</f>
        <v>否</v>
      </c>
      <c r="AN270" s="25"/>
      <c r="AO270" s="27" t="s">
        <v>80</v>
      </c>
      <c r="AP270" s="37">
        <v>13509449114</v>
      </c>
      <c r="AQ270" s="26" t="s">
        <v>152</v>
      </c>
      <c r="AR270" s="26"/>
    </row>
    <row r="271" s="4" customFormat="1" ht="144" spans="1:44">
      <c r="A271" s="25">
        <v>264</v>
      </c>
      <c r="B271" s="29" t="s">
        <v>2389</v>
      </c>
      <c r="C271" s="25" t="s">
        <v>2390</v>
      </c>
      <c r="D271" s="25" t="s">
        <v>2391</v>
      </c>
      <c r="E271" s="35" t="s">
        <v>2392</v>
      </c>
      <c r="F271" s="27" t="s">
        <v>102</v>
      </c>
      <c r="G271" s="27" t="s">
        <v>495</v>
      </c>
      <c r="H271" s="27" t="s">
        <v>2393</v>
      </c>
      <c r="I271" s="27" t="s">
        <v>2394</v>
      </c>
      <c r="J271" s="27" t="s">
        <v>2395</v>
      </c>
      <c r="K271" s="27" t="s">
        <v>2396</v>
      </c>
      <c r="L271" s="27" t="s">
        <v>2397</v>
      </c>
      <c r="M271" s="27" t="s">
        <v>245</v>
      </c>
      <c r="N271" s="27" t="s">
        <v>2398</v>
      </c>
      <c r="O271" s="27" t="s">
        <v>2399</v>
      </c>
      <c r="P271" s="27" t="s">
        <v>2400</v>
      </c>
      <c r="Q271" s="27" t="s">
        <v>584</v>
      </c>
      <c r="R271" s="27" t="s">
        <v>437</v>
      </c>
      <c r="S271" s="30" t="s">
        <v>2401</v>
      </c>
      <c r="T271" s="27" t="s">
        <v>2401</v>
      </c>
      <c r="U271" s="27">
        <v>2021</v>
      </c>
      <c r="V271" s="25" t="s">
        <v>79</v>
      </c>
      <c r="W271" s="27">
        <v>2021.1</v>
      </c>
      <c r="X271" s="27">
        <v>2021.11</v>
      </c>
      <c r="Y271" s="29">
        <v>850</v>
      </c>
      <c r="Z271" s="26">
        <v>850</v>
      </c>
      <c r="AA271" s="26"/>
      <c r="AB271" s="50"/>
      <c r="AC271" s="26"/>
      <c r="AD271" s="27" t="s">
        <v>2402</v>
      </c>
      <c r="AE271" s="27" t="s">
        <v>2402</v>
      </c>
      <c r="AF271" s="25" t="s">
        <v>78</v>
      </c>
      <c r="AG271" s="25" t="str">
        <f>VLOOKUP(B271,[1]Sheet1!$B:$K,10,0)</f>
        <v>是</v>
      </c>
      <c r="AH271" s="25" t="s">
        <v>78</v>
      </c>
      <c r="AI271" s="27" t="s">
        <v>79</v>
      </c>
      <c r="AJ271" s="27" t="str">
        <f>VLOOKUP(B271,[1]Sheet1!$B:$H,7,0)</f>
        <v>是</v>
      </c>
      <c r="AK271" s="27" t="str">
        <f>VLOOKUP(B271,[1]Sheet1!$B:$I,8,0)</f>
        <v>否</v>
      </c>
      <c r="AL271" s="27"/>
      <c r="AM271" s="27" t="str">
        <f>VLOOKUP(B271,[1]Sheet1!$B:$J,9,0)</f>
        <v>否</v>
      </c>
      <c r="AN271" s="27"/>
      <c r="AO271" s="27" t="s">
        <v>2403</v>
      </c>
      <c r="AP271" s="27">
        <v>13909449094</v>
      </c>
      <c r="AQ271" s="27" t="s">
        <v>510</v>
      </c>
      <c r="AR271" s="26" t="s">
        <v>587</v>
      </c>
    </row>
    <row r="272" s="4" customFormat="1" ht="96" spans="1:44">
      <c r="A272" s="25">
        <v>265</v>
      </c>
      <c r="B272" s="29" t="s">
        <v>2389</v>
      </c>
      <c r="C272" s="25" t="s">
        <v>2390</v>
      </c>
      <c r="D272" s="25" t="s">
        <v>2391</v>
      </c>
      <c r="E272" s="36" t="s">
        <v>2404</v>
      </c>
      <c r="F272" s="27" t="s">
        <v>102</v>
      </c>
      <c r="G272" s="30" t="s">
        <v>2405</v>
      </c>
      <c r="H272" s="30" t="s">
        <v>2406</v>
      </c>
      <c r="I272" s="30" t="s">
        <v>2407</v>
      </c>
      <c r="J272" s="30" t="s">
        <v>2406</v>
      </c>
      <c r="K272" s="30" t="s">
        <v>2408</v>
      </c>
      <c r="L272" s="30" t="s">
        <v>2409</v>
      </c>
      <c r="M272" s="30" t="s">
        <v>2410</v>
      </c>
      <c r="N272" s="30" t="s">
        <v>2411</v>
      </c>
      <c r="O272" s="30" t="s">
        <v>2412</v>
      </c>
      <c r="P272" s="30" t="s">
        <v>2413</v>
      </c>
      <c r="Q272" s="27" t="s">
        <v>1599</v>
      </c>
      <c r="R272" s="30" t="s">
        <v>2197</v>
      </c>
      <c r="S272" s="30" t="s">
        <v>2401</v>
      </c>
      <c r="T272" s="27" t="s">
        <v>2401</v>
      </c>
      <c r="U272" s="27">
        <v>2021</v>
      </c>
      <c r="V272" s="25" t="s">
        <v>79</v>
      </c>
      <c r="W272" s="27">
        <v>2021.01</v>
      </c>
      <c r="X272" s="27">
        <v>2021.12</v>
      </c>
      <c r="Y272" s="90">
        <v>1000</v>
      </c>
      <c r="Z272" s="26">
        <v>1000</v>
      </c>
      <c r="AA272" s="26"/>
      <c r="AB272" s="50"/>
      <c r="AC272" s="26"/>
      <c r="AD272" s="30" t="s">
        <v>2408</v>
      </c>
      <c r="AE272" s="30" t="s">
        <v>2408</v>
      </c>
      <c r="AF272" s="25" t="s">
        <v>78</v>
      </c>
      <c r="AG272" s="25" t="str">
        <f>VLOOKUP(B272,[1]Sheet1!$B:$K,10,0)</f>
        <v>是</v>
      </c>
      <c r="AH272" s="25" t="s">
        <v>78</v>
      </c>
      <c r="AI272" s="27" t="s">
        <v>79</v>
      </c>
      <c r="AJ272" s="27" t="str">
        <f>VLOOKUP(B272,[1]Sheet1!$B:$H,7,0)</f>
        <v>是</v>
      </c>
      <c r="AK272" s="27" t="str">
        <f>VLOOKUP(B272,[1]Sheet1!$B:$I,8,0)</f>
        <v>否</v>
      </c>
      <c r="AL272" s="27"/>
      <c r="AM272" s="27" t="str">
        <f>VLOOKUP(B272,[1]Sheet1!$B:$J,9,0)</f>
        <v>否</v>
      </c>
      <c r="AN272" s="27"/>
      <c r="AO272" s="27" t="s">
        <v>2403</v>
      </c>
      <c r="AP272" s="27">
        <v>13609449094</v>
      </c>
      <c r="AQ272" s="25" t="s">
        <v>953</v>
      </c>
      <c r="AR272" s="26" t="s">
        <v>587</v>
      </c>
    </row>
    <row r="273" s="4" customFormat="1" ht="144" spans="1:44">
      <c r="A273" s="25">
        <v>266</v>
      </c>
      <c r="B273" s="29" t="s">
        <v>2414</v>
      </c>
      <c r="C273" s="25" t="s">
        <v>2390</v>
      </c>
      <c r="D273" s="25" t="s">
        <v>2391</v>
      </c>
      <c r="E273" s="30" t="s">
        <v>2415</v>
      </c>
      <c r="F273" s="27" t="s">
        <v>102</v>
      </c>
      <c r="G273" s="30" t="s">
        <v>495</v>
      </c>
      <c r="H273" s="30" t="s">
        <v>2416</v>
      </c>
      <c r="I273" s="30" t="s">
        <v>2417</v>
      </c>
      <c r="J273" s="30" t="s">
        <v>2416</v>
      </c>
      <c r="K273" s="30" t="s">
        <v>2418</v>
      </c>
      <c r="L273" s="30" t="s">
        <v>2397</v>
      </c>
      <c r="M273" s="30" t="s">
        <v>245</v>
      </c>
      <c r="N273" s="30" t="s">
        <v>2398</v>
      </c>
      <c r="O273" s="30" t="s">
        <v>2419</v>
      </c>
      <c r="P273" s="30" t="s">
        <v>2420</v>
      </c>
      <c r="Q273" s="30" t="s">
        <v>2421</v>
      </c>
      <c r="R273" s="27" t="s">
        <v>437</v>
      </c>
      <c r="S273" s="30" t="s">
        <v>2401</v>
      </c>
      <c r="T273" s="27" t="s">
        <v>2401</v>
      </c>
      <c r="U273" s="27">
        <v>2021</v>
      </c>
      <c r="V273" s="25" t="s">
        <v>78</v>
      </c>
      <c r="W273" s="27">
        <v>2021.01</v>
      </c>
      <c r="X273" s="27">
        <v>2021.12</v>
      </c>
      <c r="Y273" s="91">
        <v>400</v>
      </c>
      <c r="Z273" s="49"/>
      <c r="AA273" s="49"/>
      <c r="AB273" s="50"/>
      <c r="AC273" s="49">
        <v>400</v>
      </c>
      <c r="AD273" s="30">
        <v>5205</v>
      </c>
      <c r="AE273" s="30">
        <v>5205</v>
      </c>
      <c r="AF273" s="25" t="s">
        <v>78</v>
      </c>
      <c r="AG273" s="25" t="s">
        <v>78</v>
      </c>
      <c r="AH273" s="25" t="s">
        <v>78</v>
      </c>
      <c r="AI273" s="27" t="s">
        <v>79</v>
      </c>
      <c r="AJ273" s="27" t="s">
        <v>79</v>
      </c>
      <c r="AK273" s="27" t="s">
        <v>78</v>
      </c>
      <c r="AL273" s="27"/>
      <c r="AM273" s="27" t="s">
        <v>78</v>
      </c>
      <c r="AN273" s="27"/>
      <c r="AO273" s="27" t="s">
        <v>2403</v>
      </c>
      <c r="AP273" s="27">
        <v>13609449094</v>
      </c>
      <c r="AQ273" s="26"/>
      <c r="AR273" s="26" t="s">
        <v>81</v>
      </c>
    </row>
    <row r="274" s="4" customFormat="1" ht="60" spans="1:44">
      <c r="A274" s="25">
        <v>267</v>
      </c>
      <c r="B274" s="29" t="s">
        <v>2422</v>
      </c>
      <c r="C274" s="25" t="s">
        <v>2390</v>
      </c>
      <c r="D274" s="25" t="s">
        <v>2391</v>
      </c>
      <c r="E274" s="30" t="s">
        <v>2423</v>
      </c>
      <c r="F274" s="27" t="s">
        <v>102</v>
      </c>
      <c r="G274" s="30" t="s">
        <v>2424</v>
      </c>
      <c r="H274" s="30" t="s">
        <v>2425</v>
      </c>
      <c r="I274" s="30" t="s">
        <v>2426</v>
      </c>
      <c r="J274" s="30" t="s">
        <v>2425</v>
      </c>
      <c r="K274" s="30" t="s">
        <v>2427</v>
      </c>
      <c r="L274" s="30" t="s">
        <v>2428</v>
      </c>
      <c r="M274" s="30" t="s">
        <v>2410</v>
      </c>
      <c r="N274" s="30" t="s">
        <v>2429</v>
      </c>
      <c r="O274" s="30" t="s">
        <v>2430</v>
      </c>
      <c r="P274" s="30" t="s">
        <v>2431</v>
      </c>
      <c r="Q274" s="27" t="s">
        <v>1599</v>
      </c>
      <c r="R274" s="30" t="s">
        <v>2197</v>
      </c>
      <c r="S274" s="30" t="s">
        <v>2401</v>
      </c>
      <c r="T274" s="27" t="s">
        <v>2401</v>
      </c>
      <c r="U274" s="27">
        <v>2021</v>
      </c>
      <c r="V274" s="25" t="s">
        <v>78</v>
      </c>
      <c r="W274" s="27">
        <v>2021.01</v>
      </c>
      <c r="X274" s="27">
        <v>2021.12</v>
      </c>
      <c r="Y274" s="91">
        <v>600</v>
      </c>
      <c r="Z274" s="49"/>
      <c r="AA274" s="49"/>
      <c r="AB274" s="50"/>
      <c r="AC274" s="49">
        <v>600</v>
      </c>
      <c r="AD274" s="30" t="s">
        <v>2427</v>
      </c>
      <c r="AE274" s="30" t="s">
        <v>2427</v>
      </c>
      <c r="AF274" s="25" t="s">
        <v>78</v>
      </c>
      <c r="AG274" s="25" t="s">
        <v>78</v>
      </c>
      <c r="AH274" s="25" t="s">
        <v>78</v>
      </c>
      <c r="AI274" s="27" t="s">
        <v>79</v>
      </c>
      <c r="AJ274" s="27" t="s">
        <v>79</v>
      </c>
      <c r="AK274" s="27" t="s">
        <v>78</v>
      </c>
      <c r="AL274" s="27"/>
      <c r="AM274" s="27" t="s">
        <v>78</v>
      </c>
      <c r="AN274" s="27"/>
      <c r="AO274" s="27" t="s">
        <v>2403</v>
      </c>
      <c r="AP274" s="27">
        <v>13609449094</v>
      </c>
      <c r="AQ274" s="26"/>
      <c r="AR274" s="26" t="s">
        <v>81</v>
      </c>
    </row>
    <row r="275" s="4" customFormat="1" ht="60" spans="1:44">
      <c r="A275" s="25">
        <v>268</v>
      </c>
      <c r="B275" s="29" t="s">
        <v>2432</v>
      </c>
      <c r="C275" s="25" t="s">
        <v>2390</v>
      </c>
      <c r="D275" s="25" t="s">
        <v>2391</v>
      </c>
      <c r="E275" s="30" t="s">
        <v>2433</v>
      </c>
      <c r="F275" s="27" t="s">
        <v>102</v>
      </c>
      <c r="G275" s="30" t="s">
        <v>2434</v>
      </c>
      <c r="H275" s="28" t="s">
        <v>2435</v>
      </c>
      <c r="I275" s="25" t="s">
        <v>2436</v>
      </c>
      <c r="J275" s="28" t="s">
        <v>2435</v>
      </c>
      <c r="K275" s="25" t="s">
        <v>2437</v>
      </c>
      <c r="L275" s="25" t="s">
        <v>2438</v>
      </c>
      <c r="M275" s="25" t="s">
        <v>2439</v>
      </c>
      <c r="N275" s="25" t="s">
        <v>2440</v>
      </c>
      <c r="O275" s="25" t="s">
        <v>2441</v>
      </c>
      <c r="P275" s="25" t="s">
        <v>2442</v>
      </c>
      <c r="Q275" s="25" t="s">
        <v>2443</v>
      </c>
      <c r="R275" s="25" t="s">
        <v>2197</v>
      </c>
      <c r="S275" s="30" t="s">
        <v>2401</v>
      </c>
      <c r="T275" s="27" t="s">
        <v>2401</v>
      </c>
      <c r="U275" s="27">
        <v>2021</v>
      </c>
      <c r="V275" s="25" t="s">
        <v>78</v>
      </c>
      <c r="W275" s="27">
        <v>2021.01</v>
      </c>
      <c r="X275" s="27">
        <v>2021.12</v>
      </c>
      <c r="Y275" s="91">
        <v>100</v>
      </c>
      <c r="Z275" s="49"/>
      <c r="AA275" s="49"/>
      <c r="AB275" s="50"/>
      <c r="AC275" s="49">
        <v>100</v>
      </c>
      <c r="AD275" s="25" t="s">
        <v>2444</v>
      </c>
      <c r="AE275" s="25" t="s">
        <v>2444</v>
      </c>
      <c r="AF275" s="25" t="s">
        <v>78</v>
      </c>
      <c r="AG275" s="25" t="s">
        <v>78</v>
      </c>
      <c r="AH275" s="25" t="s">
        <v>78</v>
      </c>
      <c r="AI275" s="27" t="s">
        <v>79</v>
      </c>
      <c r="AJ275" s="27" t="s">
        <v>79</v>
      </c>
      <c r="AK275" s="27" t="s">
        <v>78</v>
      </c>
      <c r="AL275" s="27"/>
      <c r="AM275" s="27" t="s">
        <v>78</v>
      </c>
      <c r="AN275" s="27"/>
      <c r="AO275" s="27" t="s">
        <v>2403</v>
      </c>
      <c r="AP275" s="27">
        <v>13609449094</v>
      </c>
      <c r="AQ275" s="26"/>
      <c r="AR275" s="26" t="s">
        <v>81</v>
      </c>
    </row>
    <row r="276" s="4" customFormat="1" ht="48" spans="1:44">
      <c r="A276" s="25">
        <v>269</v>
      </c>
      <c r="B276" s="29" t="s">
        <v>2445</v>
      </c>
      <c r="C276" s="25" t="s">
        <v>2390</v>
      </c>
      <c r="D276" s="25" t="s">
        <v>2391</v>
      </c>
      <c r="E276" s="30" t="s">
        <v>2446</v>
      </c>
      <c r="F276" s="45" t="s">
        <v>102</v>
      </c>
      <c r="G276" s="30" t="s">
        <v>2447</v>
      </c>
      <c r="H276" s="28" t="s">
        <v>2446</v>
      </c>
      <c r="I276" s="28" t="s">
        <v>2448</v>
      </c>
      <c r="J276" s="28" t="s">
        <v>2449</v>
      </c>
      <c r="K276" s="25" t="s">
        <v>2450</v>
      </c>
      <c r="L276" s="25" t="s">
        <v>2451</v>
      </c>
      <c r="M276" s="25" t="s">
        <v>2452</v>
      </c>
      <c r="N276" s="25" t="s">
        <v>878</v>
      </c>
      <c r="O276" s="25" t="s">
        <v>2449</v>
      </c>
      <c r="P276" s="25" t="s">
        <v>2453</v>
      </c>
      <c r="Q276" s="25" t="s">
        <v>505</v>
      </c>
      <c r="R276" s="25" t="s">
        <v>1808</v>
      </c>
      <c r="S276" s="30" t="s">
        <v>2401</v>
      </c>
      <c r="T276" s="27" t="s">
        <v>2401</v>
      </c>
      <c r="U276" s="27">
        <v>2021</v>
      </c>
      <c r="V276" s="25" t="s">
        <v>78</v>
      </c>
      <c r="W276" s="27">
        <v>2021.01</v>
      </c>
      <c r="X276" s="27">
        <v>2022.12</v>
      </c>
      <c r="Y276" s="91">
        <v>2</v>
      </c>
      <c r="Z276" s="49"/>
      <c r="AA276" s="49"/>
      <c r="AB276" s="50"/>
      <c r="AC276" s="49">
        <v>2</v>
      </c>
      <c r="AD276" s="25" t="s">
        <v>2450</v>
      </c>
      <c r="AE276" s="25" t="s">
        <v>2450</v>
      </c>
      <c r="AF276" s="25" t="s">
        <v>78</v>
      </c>
      <c r="AG276" s="25" t="s">
        <v>78</v>
      </c>
      <c r="AH276" s="25" t="s">
        <v>78</v>
      </c>
      <c r="AI276" s="27" t="s">
        <v>79</v>
      </c>
      <c r="AJ276" s="27" t="s">
        <v>79</v>
      </c>
      <c r="AK276" s="27" t="s">
        <v>78</v>
      </c>
      <c r="AL276" s="45"/>
      <c r="AM276" s="27" t="s">
        <v>78</v>
      </c>
      <c r="AN276" s="45"/>
      <c r="AO276" s="27" t="s">
        <v>2403</v>
      </c>
      <c r="AP276" s="27">
        <v>13609449094</v>
      </c>
      <c r="AQ276" s="26"/>
      <c r="AR276" s="26" t="s">
        <v>81</v>
      </c>
    </row>
    <row r="277" s="4" customFormat="1" ht="48" spans="1:44">
      <c r="A277" s="25">
        <v>270</v>
      </c>
      <c r="B277" s="26" t="s">
        <v>2454</v>
      </c>
      <c r="C277" s="25" t="s">
        <v>62</v>
      </c>
      <c r="D277" s="25" t="s">
        <v>2455</v>
      </c>
      <c r="E277" s="28" t="s">
        <v>2456</v>
      </c>
      <c r="F277" s="27" t="s">
        <v>65</v>
      </c>
      <c r="G277" s="25" t="s">
        <v>2457</v>
      </c>
      <c r="H277" s="28" t="s">
        <v>2458</v>
      </c>
      <c r="I277" s="25" t="s">
        <v>2436</v>
      </c>
      <c r="J277" s="28" t="s">
        <v>2458</v>
      </c>
      <c r="K277" s="25" t="s">
        <v>2459</v>
      </c>
      <c r="L277" s="25" t="s">
        <v>2438</v>
      </c>
      <c r="M277" s="25" t="s">
        <v>2439</v>
      </c>
      <c r="N277" s="25" t="s">
        <v>2460</v>
      </c>
      <c r="O277" s="25" t="s">
        <v>2441</v>
      </c>
      <c r="P277" s="25" t="s">
        <v>2461</v>
      </c>
      <c r="Q277" s="25" t="s">
        <v>2443</v>
      </c>
      <c r="R277" s="25" t="s">
        <v>2197</v>
      </c>
      <c r="S277" s="28" t="s">
        <v>2401</v>
      </c>
      <c r="T277" s="25" t="s">
        <v>2401</v>
      </c>
      <c r="U277" s="27">
        <v>2021</v>
      </c>
      <c r="V277" s="25" t="s">
        <v>78</v>
      </c>
      <c r="W277" s="27">
        <v>2021.1</v>
      </c>
      <c r="X277" s="27">
        <v>2021.12</v>
      </c>
      <c r="Y277" s="91">
        <v>600</v>
      </c>
      <c r="Z277" s="49"/>
      <c r="AA277" s="49"/>
      <c r="AB277" s="53">
        <v>600</v>
      </c>
      <c r="AC277" s="49"/>
      <c r="AD277" s="25" t="s">
        <v>2462</v>
      </c>
      <c r="AE277" s="25" t="s">
        <v>2462</v>
      </c>
      <c r="AF277" s="25" t="s">
        <v>78</v>
      </c>
      <c r="AG277" s="25" t="s">
        <v>78</v>
      </c>
      <c r="AH277" s="25" t="s">
        <v>78</v>
      </c>
      <c r="AI277" s="27" t="s">
        <v>79</v>
      </c>
      <c r="AJ277" s="25" t="s">
        <v>78</v>
      </c>
      <c r="AK277" s="27" t="s">
        <v>78</v>
      </c>
      <c r="AL277" s="27"/>
      <c r="AM277" s="27" t="s">
        <v>78</v>
      </c>
      <c r="AN277" s="27"/>
      <c r="AO277" s="27" t="s">
        <v>2403</v>
      </c>
      <c r="AP277" s="27">
        <v>13609449094</v>
      </c>
      <c r="AQ277" s="62" t="s">
        <v>572</v>
      </c>
      <c r="AR277" s="26" t="s">
        <v>573</v>
      </c>
    </row>
    <row r="278" s="4" customFormat="1" ht="48" spans="1:44">
      <c r="A278" s="25">
        <v>271</v>
      </c>
      <c r="B278" s="29" t="s">
        <v>2463</v>
      </c>
      <c r="C278" s="25" t="s">
        <v>62</v>
      </c>
      <c r="D278" s="25" t="s">
        <v>2455</v>
      </c>
      <c r="E278" s="30" t="s">
        <v>2464</v>
      </c>
      <c r="F278" s="27" t="s">
        <v>65</v>
      </c>
      <c r="G278" s="30" t="s">
        <v>2465</v>
      </c>
      <c r="H278" s="30" t="s">
        <v>2466</v>
      </c>
      <c r="I278" s="27" t="s">
        <v>2467</v>
      </c>
      <c r="J278" s="30" t="s">
        <v>2468</v>
      </c>
      <c r="K278" s="27" t="s">
        <v>2469</v>
      </c>
      <c r="L278" s="27" t="s">
        <v>2470</v>
      </c>
      <c r="M278" s="27" t="s">
        <v>2471</v>
      </c>
      <c r="N278" s="27" t="s">
        <v>2472</v>
      </c>
      <c r="O278" s="27" t="s">
        <v>2466</v>
      </c>
      <c r="P278" s="27" t="s">
        <v>2473</v>
      </c>
      <c r="Q278" s="27" t="s">
        <v>1049</v>
      </c>
      <c r="R278" s="27" t="s">
        <v>2474</v>
      </c>
      <c r="S278" s="30" t="s">
        <v>2401</v>
      </c>
      <c r="T278" s="27" t="s">
        <v>2475</v>
      </c>
      <c r="U278" s="27">
        <v>2021</v>
      </c>
      <c r="V278" s="25" t="s">
        <v>78</v>
      </c>
      <c r="W278" s="27">
        <v>2021.5</v>
      </c>
      <c r="X278" s="27">
        <v>2021.12</v>
      </c>
      <c r="Y278" s="52">
        <v>300</v>
      </c>
      <c r="Z278" s="49"/>
      <c r="AA278" s="49"/>
      <c r="AB278" s="89">
        <v>150</v>
      </c>
      <c r="AC278" s="49">
        <v>150</v>
      </c>
      <c r="AD278" s="27" t="s">
        <v>2476</v>
      </c>
      <c r="AE278" s="27" t="s">
        <v>2476</v>
      </c>
      <c r="AF278" s="25" t="s">
        <v>78</v>
      </c>
      <c r="AG278" s="25" t="s">
        <v>78</v>
      </c>
      <c r="AH278" s="25" t="s">
        <v>78</v>
      </c>
      <c r="AI278" s="27" t="s">
        <v>79</v>
      </c>
      <c r="AJ278" s="27" t="s">
        <v>79</v>
      </c>
      <c r="AK278" s="27" t="s">
        <v>78</v>
      </c>
      <c r="AL278" s="27"/>
      <c r="AM278" s="27" t="s">
        <v>78</v>
      </c>
      <c r="AN278" s="27"/>
      <c r="AO278" s="27" t="s">
        <v>2477</v>
      </c>
      <c r="AP278" s="27">
        <v>17726693666</v>
      </c>
      <c r="AQ278" s="62" t="s">
        <v>2478</v>
      </c>
      <c r="AR278" s="62" t="s">
        <v>573</v>
      </c>
    </row>
    <row r="279" s="4" customFormat="1" ht="48" spans="1:44">
      <c r="A279" s="25">
        <v>272</v>
      </c>
      <c r="B279" s="29" t="s">
        <v>2479</v>
      </c>
      <c r="C279" s="25" t="s">
        <v>62</v>
      </c>
      <c r="D279" s="25" t="s">
        <v>2455</v>
      </c>
      <c r="E279" s="30" t="s">
        <v>2480</v>
      </c>
      <c r="F279" s="67" t="s">
        <v>65</v>
      </c>
      <c r="G279" s="30" t="s">
        <v>2481</v>
      </c>
      <c r="H279" s="30" t="s">
        <v>2482</v>
      </c>
      <c r="I279" s="27" t="s">
        <v>2467</v>
      </c>
      <c r="J279" s="30" t="s">
        <v>2483</v>
      </c>
      <c r="K279" s="30" t="s">
        <v>2484</v>
      </c>
      <c r="L279" s="30" t="s">
        <v>2470</v>
      </c>
      <c r="M279" s="30" t="s">
        <v>2471</v>
      </c>
      <c r="N279" s="27" t="s">
        <v>2485</v>
      </c>
      <c r="O279" s="30" t="s">
        <v>2482</v>
      </c>
      <c r="P279" s="30" t="s">
        <v>2486</v>
      </c>
      <c r="Q279" s="30" t="s">
        <v>210</v>
      </c>
      <c r="R279" s="30" t="s">
        <v>161</v>
      </c>
      <c r="S279" s="30" t="s">
        <v>2401</v>
      </c>
      <c r="T279" s="27" t="s">
        <v>2487</v>
      </c>
      <c r="U279" s="27">
        <v>2021</v>
      </c>
      <c r="V279" s="25" t="s">
        <v>78</v>
      </c>
      <c r="W279" s="27">
        <v>2020.1</v>
      </c>
      <c r="X279" s="27">
        <v>2021.06</v>
      </c>
      <c r="Y279" s="52">
        <v>99</v>
      </c>
      <c r="Z279" s="49"/>
      <c r="AA279" s="49"/>
      <c r="AB279" s="50"/>
      <c r="AC279" s="49">
        <v>99</v>
      </c>
      <c r="AD279" s="30" t="s">
        <v>2488</v>
      </c>
      <c r="AE279" s="30" t="s">
        <v>2488</v>
      </c>
      <c r="AF279" s="25" t="s">
        <v>78</v>
      </c>
      <c r="AG279" s="25" t="s">
        <v>78</v>
      </c>
      <c r="AH279" s="25" t="s">
        <v>78</v>
      </c>
      <c r="AI279" s="27" t="s">
        <v>79</v>
      </c>
      <c r="AJ279" s="27" t="s">
        <v>79</v>
      </c>
      <c r="AK279" s="27" t="s">
        <v>78</v>
      </c>
      <c r="AL279" s="27"/>
      <c r="AM279" s="27" t="s">
        <v>78</v>
      </c>
      <c r="AN279" s="27"/>
      <c r="AO279" s="27" t="s">
        <v>2489</v>
      </c>
      <c r="AP279" s="27">
        <v>13635324769</v>
      </c>
      <c r="AQ279" s="26"/>
      <c r="AR279" s="26" t="s">
        <v>81</v>
      </c>
    </row>
    <row r="280" s="4" customFormat="1" ht="72" spans="1:44">
      <c r="A280" s="25">
        <v>273</v>
      </c>
      <c r="B280" s="26" t="s">
        <v>2490</v>
      </c>
      <c r="C280" s="25" t="s">
        <v>62</v>
      </c>
      <c r="D280" s="25" t="s">
        <v>2455</v>
      </c>
      <c r="E280" s="28" t="s">
        <v>2491</v>
      </c>
      <c r="F280" s="25" t="s">
        <v>102</v>
      </c>
      <c r="G280" s="28" t="s">
        <v>2492</v>
      </c>
      <c r="H280" s="28" t="s">
        <v>2493</v>
      </c>
      <c r="I280" s="25" t="s">
        <v>2494</v>
      </c>
      <c r="J280" s="25" t="s">
        <v>2495</v>
      </c>
      <c r="K280" s="25" t="s">
        <v>2496</v>
      </c>
      <c r="L280" s="25" t="s">
        <v>106</v>
      </c>
      <c r="M280" s="25" t="s">
        <v>71</v>
      </c>
      <c r="N280" s="27" t="s">
        <v>2472</v>
      </c>
      <c r="O280" s="25" t="s">
        <v>2497</v>
      </c>
      <c r="P280" s="25" t="s">
        <v>2498</v>
      </c>
      <c r="Q280" s="25" t="s">
        <v>210</v>
      </c>
      <c r="R280" s="25" t="s">
        <v>161</v>
      </c>
      <c r="S280" s="28" t="s">
        <v>2401</v>
      </c>
      <c r="T280" s="25" t="s">
        <v>232</v>
      </c>
      <c r="U280" s="27">
        <v>2021</v>
      </c>
      <c r="V280" s="25" t="s">
        <v>78</v>
      </c>
      <c r="W280" s="27">
        <v>2021.01</v>
      </c>
      <c r="X280" s="27">
        <v>2021.12</v>
      </c>
      <c r="Y280" s="91">
        <v>20</v>
      </c>
      <c r="Z280" s="49"/>
      <c r="AA280" s="49"/>
      <c r="AB280" s="53">
        <v>20</v>
      </c>
      <c r="AC280" s="49"/>
      <c r="AD280" s="25" t="s">
        <v>2499</v>
      </c>
      <c r="AE280" s="25" t="s">
        <v>2499</v>
      </c>
      <c r="AF280" s="25" t="s">
        <v>78</v>
      </c>
      <c r="AG280" s="25" t="s">
        <v>78</v>
      </c>
      <c r="AH280" s="25" t="s">
        <v>78</v>
      </c>
      <c r="AI280" s="27" t="s">
        <v>79</v>
      </c>
      <c r="AJ280" s="25" t="s">
        <v>79</v>
      </c>
      <c r="AK280" s="27" t="s">
        <v>78</v>
      </c>
      <c r="AL280" s="27"/>
      <c r="AM280" s="27" t="s">
        <v>78</v>
      </c>
      <c r="AN280" s="25"/>
      <c r="AO280" s="25" t="s">
        <v>2500</v>
      </c>
      <c r="AP280" s="25">
        <v>15178914500</v>
      </c>
      <c r="AQ280" s="62" t="s">
        <v>572</v>
      </c>
      <c r="AR280" s="62" t="s">
        <v>573</v>
      </c>
    </row>
    <row r="281" s="4" customFormat="1" ht="72" spans="1:44">
      <c r="A281" s="25">
        <v>274</v>
      </c>
      <c r="B281" s="34" t="s">
        <v>2501</v>
      </c>
      <c r="C281" s="25" t="s">
        <v>2390</v>
      </c>
      <c r="D281" s="25" t="s">
        <v>2502</v>
      </c>
      <c r="E281" s="35" t="s">
        <v>2503</v>
      </c>
      <c r="F281" s="27" t="s">
        <v>102</v>
      </c>
      <c r="G281" s="36" t="s">
        <v>495</v>
      </c>
      <c r="H281" s="36" t="s">
        <v>2504</v>
      </c>
      <c r="I281" s="27" t="s">
        <v>2505</v>
      </c>
      <c r="J281" s="27" t="s">
        <v>2506</v>
      </c>
      <c r="K281" s="36" t="s">
        <v>2507</v>
      </c>
      <c r="L281" s="27" t="s">
        <v>2508</v>
      </c>
      <c r="M281" s="27" t="s">
        <v>1804</v>
      </c>
      <c r="N281" s="27" t="s">
        <v>2509</v>
      </c>
      <c r="O281" s="36" t="s">
        <v>2504</v>
      </c>
      <c r="P281" s="27" t="s">
        <v>2510</v>
      </c>
      <c r="Q281" s="27" t="s">
        <v>584</v>
      </c>
      <c r="R281" s="27" t="s">
        <v>506</v>
      </c>
      <c r="S281" s="30" t="s">
        <v>2511</v>
      </c>
      <c r="T281" s="27" t="s">
        <v>2511</v>
      </c>
      <c r="U281" s="27">
        <v>2021</v>
      </c>
      <c r="V281" s="25" t="s">
        <v>79</v>
      </c>
      <c r="W281" s="27">
        <v>2021.1</v>
      </c>
      <c r="X281" s="27">
        <v>2021.11</v>
      </c>
      <c r="Y281" s="29">
        <v>850</v>
      </c>
      <c r="Z281" s="26">
        <f>618.539109-1.656</f>
        <v>616.883109</v>
      </c>
      <c r="AA281" s="26"/>
      <c r="AB281" s="50"/>
      <c r="AC281" s="26">
        <f>231.460891+1.656</f>
        <v>233.116891</v>
      </c>
      <c r="AD281" s="36" t="s">
        <v>2507</v>
      </c>
      <c r="AE281" s="36" t="s">
        <v>2507</v>
      </c>
      <c r="AF281" s="25" t="s">
        <v>78</v>
      </c>
      <c r="AG281" s="25" t="str">
        <f>VLOOKUP(B281,[1]Sheet1!$B:$K,10,0)</f>
        <v>是</v>
      </c>
      <c r="AH281" s="25" t="s">
        <v>78</v>
      </c>
      <c r="AI281" s="27" t="s">
        <v>79</v>
      </c>
      <c r="AJ281" s="27" t="str">
        <f>VLOOKUP(B281,[1]Sheet1!$B:$H,7,0)</f>
        <v>是</v>
      </c>
      <c r="AK281" s="27" t="str">
        <f>VLOOKUP(B281,[1]Sheet1!$B:$I,8,0)</f>
        <v>否</v>
      </c>
      <c r="AL281" s="27"/>
      <c r="AM281" s="27" t="str">
        <f>VLOOKUP(B281,[1]Sheet1!$B:$J,9,0)</f>
        <v>否</v>
      </c>
      <c r="AN281" s="27"/>
      <c r="AO281" s="27" t="s">
        <v>2512</v>
      </c>
      <c r="AP281" s="27">
        <v>13594424566</v>
      </c>
      <c r="AQ281" s="27" t="s">
        <v>510</v>
      </c>
      <c r="AR281" s="26" t="s">
        <v>587</v>
      </c>
    </row>
    <row r="282" s="4" customFormat="1" ht="156" spans="1:44">
      <c r="A282" s="25">
        <v>275</v>
      </c>
      <c r="B282" s="34" t="s">
        <v>2513</v>
      </c>
      <c r="C282" s="25" t="s">
        <v>2390</v>
      </c>
      <c r="D282" s="25" t="s">
        <v>2514</v>
      </c>
      <c r="E282" s="35" t="s">
        <v>2515</v>
      </c>
      <c r="F282" s="27" t="s">
        <v>102</v>
      </c>
      <c r="G282" s="36" t="s">
        <v>2516</v>
      </c>
      <c r="H282" s="35" t="s">
        <v>2517</v>
      </c>
      <c r="I282" s="35" t="s">
        <v>2517</v>
      </c>
      <c r="J282" s="27" t="s">
        <v>2518</v>
      </c>
      <c r="K282" s="36" t="s">
        <v>2519</v>
      </c>
      <c r="L282" s="27" t="s">
        <v>2520</v>
      </c>
      <c r="M282" s="27" t="s">
        <v>71</v>
      </c>
      <c r="N282" s="27" t="s">
        <v>2521</v>
      </c>
      <c r="O282" s="27" t="s">
        <v>2522</v>
      </c>
      <c r="P282" s="27" t="s">
        <v>2523</v>
      </c>
      <c r="Q282" s="27" t="s">
        <v>584</v>
      </c>
      <c r="R282" s="27" t="s">
        <v>506</v>
      </c>
      <c r="S282" s="30" t="s">
        <v>2511</v>
      </c>
      <c r="T282" s="27" t="s">
        <v>2511</v>
      </c>
      <c r="U282" s="27">
        <v>2021</v>
      </c>
      <c r="V282" s="25" t="s">
        <v>79</v>
      </c>
      <c r="W282" s="27">
        <v>2021.1</v>
      </c>
      <c r="X282" s="27">
        <v>2021.11</v>
      </c>
      <c r="Y282" s="29">
        <v>600</v>
      </c>
      <c r="Z282" s="26">
        <f>581.551683-0.017396</f>
        <v>581.534287</v>
      </c>
      <c r="AA282" s="26"/>
      <c r="AB282" s="50"/>
      <c r="AC282" s="26">
        <f>18.448317+0.017396</f>
        <v>18.465713</v>
      </c>
      <c r="AD282" s="36" t="s">
        <v>2519</v>
      </c>
      <c r="AE282" s="36" t="s">
        <v>2519</v>
      </c>
      <c r="AF282" s="25" t="s">
        <v>78</v>
      </c>
      <c r="AG282" s="25" t="str">
        <f>VLOOKUP(B282,[1]Sheet1!$B:$K,10,0)</f>
        <v>是</v>
      </c>
      <c r="AH282" s="25" t="s">
        <v>78</v>
      </c>
      <c r="AI282" s="27" t="s">
        <v>79</v>
      </c>
      <c r="AJ282" s="27" t="str">
        <f>VLOOKUP(B282,[1]Sheet1!$B:$H,7,0)</f>
        <v>是</v>
      </c>
      <c r="AK282" s="27" t="str">
        <f>VLOOKUP(B282,[1]Sheet1!$B:$I,8,0)</f>
        <v>否</v>
      </c>
      <c r="AL282" s="27"/>
      <c r="AM282" s="27" t="str">
        <f>VLOOKUP(B282,[1]Sheet1!$B:$J,9,0)</f>
        <v>否</v>
      </c>
      <c r="AN282" s="27"/>
      <c r="AO282" s="27" t="s">
        <v>2524</v>
      </c>
      <c r="AP282" s="27">
        <v>59222909</v>
      </c>
      <c r="AQ282" s="27" t="s">
        <v>510</v>
      </c>
      <c r="AR282" s="26" t="s">
        <v>587</v>
      </c>
    </row>
    <row r="283" s="4" customFormat="1" ht="108" spans="1:44">
      <c r="A283" s="25">
        <v>276</v>
      </c>
      <c r="B283" s="32" t="s">
        <v>2525</v>
      </c>
      <c r="C283" s="25" t="s">
        <v>493</v>
      </c>
      <c r="D283" s="25" t="s">
        <v>2325</v>
      </c>
      <c r="E283" s="86" t="s">
        <v>2526</v>
      </c>
      <c r="F283" s="33" t="s">
        <v>102</v>
      </c>
      <c r="G283" s="33" t="s">
        <v>2516</v>
      </c>
      <c r="H283" s="33" t="s">
        <v>2527</v>
      </c>
      <c r="I283" s="33" t="s">
        <v>2528</v>
      </c>
      <c r="J283" s="33" t="s">
        <v>2529</v>
      </c>
      <c r="K283" s="33" t="s">
        <v>2530</v>
      </c>
      <c r="L283" s="33" t="s">
        <v>2531</v>
      </c>
      <c r="M283" s="33" t="s">
        <v>501</v>
      </c>
      <c r="N283" s="33" t="s">
        <v>2532</v>
      </c>
      <c r="O283" s="33" t="s">
        <v>2533</v>
      </c>
      <c r="P283" s="33" t="s">
        <v>2534</v>
      </c>
      <c r="Q283" s="25" t="s">
        <v>2535</v>
      </c>
      <c r="R283" s="27" t="s">
        <v>506</v>
      </c>
      <c r="S283" s="30" t="s">
        <v>2511</v>
      </c>
      <c r="T283" s="27" t="s">
        <v>2511</v>
      </c>
      <c r="U283" s="27">
        <v>2021</v>
      </c>
      <c r="V283" s="25" t="s">
        <v>79</v>
      </c>
      <c r="W283" s="27">
        <v>2021.1</v>
      </c>
      <c r="X283" s="27">
        <v>2021.11</v>
      </c>
      <c r="Y283" s="26">
        <v>932.368855</v>
      </c>
      <c r="Z283" s="26">
        <f>932.368855-0.670213</f>
        <v>931.698642</v>
      </c>
      <c r="AA283" s="26"/>
      <c r="AB283" s="50"/>
      <c r="AC283" s="92">
        <v>0.670213</v>
      </c>
      <c r="AD283" s="33" t="s">
        <v>2536</v>
      </c>
      <c r="AE283" s="33" t="s">
        <v>2536</v>
      </c>
      <c r="AF283" s="25" t="s">
        <v>78</v>
      </c>
      <c r="AG283" s="25" t="str">
        <f>VLOOKUP(B283,[1]Sheet1!$B:$K,10,0)</f>
        <v>是</v>
      </c>
      <c r="AH283" s="25" t="s">
        <v>78</v>
      </c>
      <c r="AI283" s="27" t="s">
        <v>79</v>
      </c>
      <c r="AJ283" s="27" t="str">
        <f>VLOOKUP(B283,[1]Sheet1!$B:$H,7,0)</f>
        <v>是</v>
      </c>
      <c r="AK283" s="27" t="str">
        <f>VLOOKUP(B283,[1]Sheet1!$B:$I,8,0)</f>
        <v>否</v>
      </c>
      <c r="AL283" s="33"/>
      <c r="AM283" s="27" t="str">
        <f>VLOOKUP(B283,[1]Sheet1!$B:$J,9,0)</f>
        <v>否</v>
      </c>
      <c r="AN283" s="33"/>
      <c r="AO283" s="33" t="s">
        <v>2524</v>
      </c>
      <c r="AP283" s="33">
        <v>59222909</v>
      </c>
      <c r="AQ283" s="27" t="s">
        <v>510</v>
      </c>
      <c r="AR283" s="26"/>
    </row>
    <row r="284" s="4" customFormat="1" ht="348" spans="1:44">
      <c r="A284" s="25">
        <v>277</v>
      </c>
      <c r="B284" s="34" t="s">
        <v>2537</v>
      </c>
      <c r="C284" s="25" t="s">
        <v>536</v>
      </c>
      <c r="D284" s="25" t="s">
        <v>137</v>
      </c>
      <c r="E284" s="35" t="s">
        <v>2538</v>
      </c>
      <c r="F284" s="27" t="s">
        <v>102</v>
      </c>
      <c r="G284" s="36" t="s">
        <v>576</v>
      </c>
      <c r="H284" s="36" t="s">
        <v>2539</v>
      </c>
      <c r="I284" s="27" t="s">
        <v>2540</v>
      </c>
      <c r="J284" s="27" t="s">
        <v>2541</v>
      </c>
      <c r="K284" s="27" t="s">
        <v>2542</v>
      </c>
      <c r="L284" s="27" t="s">
        <v>2543</v>
      </c>
      <c r="M284" s="27" t="s">
        <v>71</v>
      </c>
      <c r="N284" s="27" t="s">
        <v>2544</v>
      </c>
      <c r="O284" s="27" t="s">
        <v>2545</v>
      </c>
      <c r="P284" s="27" t="s">
        <v>2546</v>
      </c>
      <c r="Q284" s="25" t="s">
        <v>2535</v>
      </c>
      <c r="R284" s="27" t="s">
        <v>506</v>
      </c>
      <c r="S284" s="30" t="s">
        <v>2511</v>
      </c>
      <c r="T284" s="27" t="s">
        <v>2511</v>
      </c>
      <c r="U284" s="27">
        <v>2021</v>
      </c>
      <c r="V284" s="25" t="s">
        <v>79</v>
      </c>
      <c r="W284" s="27">
        <v>2021.1</v>
      </c>
      <c r="X284" s="27">
        <v>2021.11</v>
      </c>
      <c r="Y284" s="29">
        <v>51</v>
      </c>
      <c r="Z284" s="26">
        <v>50.4</v>
      </c>
      <c r="AA284" s="26"/>
      <c r="AB284" s="50"/>
      <c r="AC284" s="26">
        <v>0.600000000000001</v>
      </c>
      <c r="AD284" s="36" t="s">
        <v>2547</v>
      </c>
      <c r="AE284" s="36" t="s">
        <v>2547</v>
      </c>
      <c r="AF284" s="25" t="s">
        <v>78</v>
      </c>
      <c r="AG284" s="25" t="str">
        <f>VLOOKUP(B284,[1]Sheet1!$B:$K,10,0)</f>
        <v>是</v>
      </c>
      <c r="AH284" s="25" t="s">
        <v>78</v>
      </c>
      <c r="AI284" s="27" t="s">
        <v>79</v>
      </c>
      <c r="AJ284" s="27" t="str">
        <f>VLOOKUP(B284,[1]Sheet1!$B:$H,7,0)</f>
        <v>是</v>
      </c>
      <c r="AK284" s="27" t="str">
        <f>VLOOKUP(B284,[1]Sheet1!$B:$I,8,0)</f>
        <v>否</v>
      </c>
      <c r="AL284" s="27"/>
      <c r="AM284" s="27" t="str">
        <f>VLOOKUP(B284,[1]Sheet1!$B:$J,9,0)</f>
        <v>否</v>
      </c>
      <c r="AN284" s="27"/>
      <c r="AO284" s="27" t="s">
        <v>1617</v>
      </c>
      <c r="AP284" s="27">
        <v>18166360281</v>
      </c>
      <c r="AQ284" s="27" t="s">
        <v>510</v>
      </c>
      <c r="AR284" s="26"/>
    </row>
    <row r="285" s="4" customFormat="1" ht="108" spans="1:44">
      <c r="A285" s="25">
        <v>278</v>
      </c>
      <c r="B285" s="34" t="s">
        <v>2548</v>
      </c>
      <c r="C285" s="25" t="s">
        <v>99</v>
      </c>
      <c r="D285" s="25" t="s">
        <v>2549</v>
      </c>
      <c r="E285" s="35" t="s">
        <v>2550</v>
      </c>
      <c r="F285" s="27" t="s">
        <v>102</v>
      </c>
      <c r="G285" s="36" t="s">
        <v>2516</v>
      </c>
      <c r="H285" s="36" t="s">
        <v>2550</v>
      </c>
      <c r="I285" s="27" t="s">
        <v>2551</v>
      </c>
      <c r="J285" s="27" t="s">
        <v>2552</v>
      </c>
      <c r="K285" s="27" t="s">
        <v>2553</v>
      </c>
      <c r="L285" s="27" t="s">
        <v>2554</v>
      </c>
      <c r="M285" s="27" t="s">
        <v>245</v>
      </c>
      <c r="N285" s="27" t="s">
        <v>2555</v>
      </c>
      <c r="O285" s="27" t="s">
        <v>2556</v>
      </c>
      <c r="P285" s="27" t="s">
        <v>2557</v>
      </c>
      <c r="Q285" s="25" t="s">
        <v>2535</v>
      </c>
      <c r="R285" s="27" t="s">
        <v>506</v>
      </c>
      <c r="S285" s="30" t="s">
        <v>2511</v>
      </c>
      <c r="T285" s="27" t="s">
        <v>2511</v>
      </c>
      <c r="U285" s="27">
        <v>2021</v>
      </c>
      <c r="V285" s="25" t="s">
        <v>79</v>
      </c>
      <c r="W285" s="27">
        <v>2021.1</v>
      </c>
      <c r="X285" s="27">
        <v>2021.11</v>
      </c>
      <c r="Y285" s="29">
        <v>150</v>
      </c>
      <c r="Z285" s="26">
        <v>150</v>
      </c>
      <c r="AA285" s="26"/>
      <c r="AB285" s="50"/>
      <c r="AC285" s="26"/>
      <c r="AD285" s="27" t="s">
        <v>2553</v>
      </c>
      <c r="AE285" s="27" t="s">
        <v>2553</v>
      </c>
      <c r="AF285" s="25" t="s">
        <v>78</v>
      </c>
      <c r="AG285" s="25" t="str">
        <f>VLOOKUP(B285,[1]Sheet1!$B:$K,10,0)</f>
        <v>是</v>
      </c>
      <c r="AH285" s="25" t="s">
        <v>78</v>
      </c>
      <c r="AI285" s="27" t="s">
        <v>79</v>
      </c>
      <c r="AJ285" s="27" t="str">
        <f>VLOOKUP(B285,[1]Sheet1!$B:$H,7,0)</f>
        <v>是</v>
      </c>
      <c r="AK285" s="27" t="str">
        <f>VLOOKUP(B285,[1]Sheet1!$B:$I,8,0)</f>
        <v>否</v>
      </c>
      <c r="AL285" s="27"/>
      <c r="AM285" s="27" t="str">
        <f>VLOOKUP(B285,[1]Sheet1!$B:$J,9,0)</f>
        <v>否</v>
      </c>
      <c r="AN285" s="27"/>
      <c r="AO285" s="27" t="s">
        <v>2524</v>
      </c>
      <c r="AP285" s="27">
        <v>59222909</v>
      </c>
      <c r="AQ285" s="27" t="s">
        <v>510</v>
      </c>
      <c r="AR285" s="26"/>
    </row>
    <row r="286" s="4" customFormat="1" ht="84" spans="1:44">
      <c r="A286" s="25">
        <v>279</v>
      </c>
      <c r="B286" s="26" t="s">
        <v>2558</v>
      </c>
      <c r="C286" s="25" t="s">
        <v>2559</v>
      </c>
      <c r="D286" s="25" t="s">
        <v>2559</v>
      </c>
      <c r="E286" s="28" t="s">
        <v>2560</v>
      </c>
      <c r="F286" s="25" t="s">
        <v>102</v>
      </c>
      <c r="G286" s="25" t="s">
        <v>630</v>
      </c>
      <c r="H286" s="27" t="s">
        <v>2561</v>
      </c>
      <c r="I286" s="25" t="s">
        <v>2562</v>
      </c>
      <c r="J286" s="25" t="s">
        <v>2563</v>
      </c>
      <c r="K286" s="25" t="s">
        <v>2560</v>
      </c>
      <c r="L286" s="25" t="s">
        <v>2470</v>
      </c>
      <c r="M286" s="25" t="s">
        <v>2564</v>
      </c>
      <c r="N286" s="25" t="s">
        <v>107</v>
      </c>
      <c r="O286" s="25" t="s">
        <v>2565</v>
      </c>
      <c r="P286" s="25" t="s">
        <v>2566</v>
      </c>
      <c r="Q286" s="25" t="s">
        <v>2535</v>
      </c>
      <c r="R286" s="27" t="s">
        <v>506</v>
      </c>
      <c r="S286" s="30" t="s">
        <v>2511</v>
      </c>
      <c r="T286" s="27" t="s">
        <v>2511</v>
      </c>
      <c r="U286" s="27">
        <v>2021</v>
      </c>
      <c r="V286" s="25" t="s">
        <v>79</v>
      </c>
      <c r="W286" s="27">
        <v>2021.1</v>
      </c>
      <c r="X286" s="27">
        <v>2021.11</v>
      </c>
      <c r="Y286" s="29">
        <v>413.51</v>
      </c>
      <c r="Z286" s="26">
        <f>348.0778-132.7417</f>
        <v>215.3361</v>
      </c>
      <c r="AA286" s="26"/>
      <c r="AB286" s="50"/>
      <c r="AC286" s="26">
        <f>65.4322+132.7417</f>
        <v>198.1739</v>
      </c>
      <c r="AD286" s="25" t="s">
        <v>2567</v>
      </c>
      <c r="AE286" s="25" t="s">
        <v>2567</v>
      </c>
      <c r="AF286" s="25" t="s">
        <v>78</v>
      </c>
      <c r="AG286" s="25" t="str">
        <f>VLOOKUP(B286,[1]Sheet1!$B:$K,10,0)</f>
        <v>否</v>
      </c>
      <c r="AH286" s="25" t="s">
        <v>78</v>
      </c>
      <c r="AI286" s="27" t="s">
        <v>79</v>
      </c>
      <c r="AJ286" s="27" t="str">
        <f>VLOOKUP(B286,[1]Sheet1!$B:$H,7,0)</f>
        <v>是</v>
      </c>
      <c r="AK286" s="27" t="str">
        <f>VLOOKUP(B286,[1]Sheet1!$B:$I,8,0)</f>
        <v>否</v>
      </c>
      <c r="AL286" s="25"/>
      <c r="AM286" s="27" t="str">
        <f>VLOOKUP(B286,[1]Sheet1!$B:$J,9,0)</f>
        <v>否</v>
      </c>
      <c r="AN286" s="25"/>
      <c r="AO286" s="25" t="s">
        <v>2568</v>
      </c>
      <c r="AP286" s="25">
        <v>17783168678</v>
      </c>
      <c r="AQ286" s="27" t="s">
        <v>2569</v>
      </c>
      <c r="AR286" s="26" t="s">
        <v>587</v>
      </c>
    </row>
    <row r="287" s="4" customFormat="1" ht="96" spans="1:44">
      <c r="A287" s="25">
        <v>280</v>
      </c>
      <c r="B287" s="26" t="s">
        <v>2570</v>
      </c>
      <c r="C287" s="25" t="s">
        <v>614</v>
      </c>
      <c r="D287" s="25" t="s">
        <v>641</v>
      </c>
      <c r="E287" s="33" t="s">
        <v>2571</v>
      </c>
      <c r="F287" s="25" t="s">
        <v>102</v>
      </c>
      <c r="G287" s="25" t="s">
        <v>630</v>
      </c>
      <c r="H287" s="27" t="s">
        <v>2572</v>
      </c>
      <c r="I287" s="25" t="s">
        <v>2573</v>
      </c>
      <c r="J287" s="27" t="s">
        <v>2572</v>
      </c>
      <c r="K287" s="25" t="s">
        <v>2574</v>
      </c>
      <c r="L287" s="25" t="s">
        <v>2575</v>
      </c>
      <c r="M287" s="25" t="s">
        <v>2452</v>
      </c>
      <c r="N287" s="25" t="s">
        <v>878</v>
      </c>
      <c r="O287" s="25" t="s">
        <v>2576</v>
      </c>
      <c r="P287" s="25" t="s">
        <v>2577</v>
      </c>
      <c r="Q287" s="25" t="s">
        <v>505</v>
      </c>
      <c r="R287" s="27" t="s">
        <v>1808</v>
      </c>
      <c r="S287" s="30" t="s">
        <v>2511</v>
      </c>
      <c r="T287" s="25" t="s">
        <v>1114</v>
      </c>
      <c r="U287" s="27">
        <v>2021</v>
      </c>
      <c r="V287" s="25" t="s">
        <v>78</v>
      </c>
      <c r="W287" s="27">
        <v>2021.1</v>
      </c>
      <c r="X287" s="27">
        <v>2021.11</v>
      </c>
      <c r="Y287" s="52">
        <v>45</v>
      </c>
      <c r="Z287" s="49"/>
      <c r="AA287" s="49"/>
      <c r="AB287" s="50"/>
      <c r="AC287" s="49">
        <v>45</v>
      </c>
      <c r="AD287" s="25" t="s">
        <v>2578</v>
      </c>
      <c r="AE287" s="25" t="s">
        <v>2578</v>
      </c>
      <c r="AF287" s="25" t="s">
        <v>78</v>
      </c>
      <c r="AG287" s="25" t="s">
        <v>78</v>
      </c>
      <c r="AH287" s="25" t="s">
        <v>78</v>
      </c>
      <c r="AI287" s="27" t="s">
        <v>79</v>
      </c>
      <c r="AJ287" s="25" t="s">
        <v>78</v>
      </c>
      <c r="AK287" s="27" t="s">
        <v>78</v>
      </c>
      <c r="AL287" s="25"/>
      <c r="AM287" s="27" t="s">
        <v>78</v>
      </c>
      <c r="AN287" s="25"/>
      <c r="AO287" s="25" t="s">
        <v>2568</v>
      </c>
      <c r="AP287" s="25">
        <v>17783168678</v>
      </c>
      <c r="AQ287" s="27"/>
      <c r="AR287" s="26" t="s">
        <v>81</v>
      </c>
    </row>
    <row r="288" s="4" customFormat="1" ht="84" spans="1:44">
      <c r="A288" s="25">
        <v>281</v>
      </c>
      <c r="B288" s="29" t="s">
        <v>2579</v>
      </c>
      <c r="C288" s="25" t="s">
        <v>991</v>
      </c>
      <c r="D288" s="25" t="s">
        <v>1053</v>
      </c>
      <c r="E288" s="30" t="s">
        <v>2580</v>
      </c>
      <c r="F288" s="25" t="s">
        <v>102</v>
      </c>
      <c r="G288" s="25" t="s">
        <v>630</v>
      </c>
      <c r="H288" s="27" t="s">
        <v>2581</v>
      </c>
      <c r="I288" s="27" t="s">
        <v>2582</v>
      </c>
      <c r="J288" s="27" t="s">
        <v>2581</v>
      </c>
      <c r="K288" s="27" t="s">
        <v>2583</v>
      </c>
      <c r="L288" s="27" t="s">
        <v>2584</v>
      </c>
      <c r="M288" s="27" t="s">
        <v>71</v>
      </c>
      <c r="N288" s="27" t="s">
        <v>2585</v>
      </c>
      <c r="O288" s="27" t="s">
        <v>2586</v>
      </c>
      <c r="P288" s="27" t="s">
        <v>2587</v>
      </c>
      <c r="Q288" s="27" t="s">
        <v>1165</v>
      </c>
      <c r="R288" s="27" t="s">
        <v>437</v>
      </c>
      <c r="S288" s="30" t="s">
        <v>2511</v>
      </c>
      <c r="T288" s="25" t="s">
        <v>1114</v>
      </c>
      <c r="U288" s="27">
        <v>2021</v>
      </c>
      <c r="V288" s="25" t="s">
        <v>78</v>
      </c>
      <c r="W288" s="27">
        <v>2021.1</v>
      </c>
      <c r="X288" s="27">
        <v>2021.11</v>
      </c>
      <c r="Y288" s="52">
        <v>3000</v>
      </c>
      <c r="Z288" s="49"/>
      <c r="AA288" s="49"/>
      <c r="AB288" s="50"/>
      <c r="AC288" s="49">
        <v>3000</v>
      </c>
      <c r="AD288" s="27" t="s">
        <v>2588</v>
      </c>
      <c r="AE288" s="27" t="s">
        <v>2588</v>
      </c>
      <c r="AF288" s="25" t="s">
        <v>78</v>
      </c>
      <c r="AG288" s="25" t="s">
        <v>78</v>
      </c>
      <c r="AH288" s="25" t="s">
        <v>78</v>
      </c>
      <c r="AI288" s="27" t="s">
        <v>79</v>
      </c>
      <c r="AJ288" s="27" t="s">
        <v>78</v>
      </c>
      <c r="AK288" s="27" t="s">
        <v>78</v>
      </c>
      <c r="AL288" s="27"/>
      <c r="AM288" s="27" t="s">
        <v>78</v>
      </c>
      <c r="AN288" s="27"/>
      <c r="AO288" s="25" t="s">
        <v>2568</v>
      </c>
      <c r="AP288" s="25">
        <v>17783168678</v>
      </c>
      <c r="AQ288" s="26"/>
      <c r="AR288" s="26" t="s">
        <v>81</v>
      </c>
    </row>
    <row r="289" s="4" customFormat="1" ht="48" spans="1:44">
      <c r="A289" s="25">
        <v>282</v>
      </c>
      <c r="B289" s="29" t="s">
        <v>2589</v>
      </c>
      <c r="C289" s="25" t="s">
        <v>136</v>
      </c>
      <c r="D289" s="25" t="s">
        <v>1118</v>
      </c>
      <c r="E289" s="30" t="s">
        <v>2590</v>
      </c>
      <c r="F289" s="25" t="s">
        <v>102</v>
      </c>
      <c r="G289" s="25" t="s">
        <v>2591</v>
      </c>
      <c r="H289" s="27" t="s">
        <v>2581</v>
      </c>
      <c r="I289" s="27" t="s">
        <v>2582</v>
      </c>
      <c r="J289" s="27" t="s">
        <v>2581</v>
      </c>
      <c r="K289" s="27" t="s">
        <v>2592</v>
      </c>
      <c r="L289" s="27" t="s">
        <v>2584</v>
      </c>
      <c r="M289" s="27" t="s">
        <v>71</v>
      </c>
      <c r="N289" s="27" t="s">
        <v>2084</v>
      </c>
      <c r="O289" s="27" t="s">
        <v>2545</v>
      </c>
      <c r="P289" s="27" t="s">
        <v>2593</v>
      </c>
      <c r="Q289" s="25" t="s">
        <v>505</v>
      </c>
      <c r="R289" s="27" t="s">
        <v>437</v>
      </c>
      <c r="S289" s="30" t="s">
        <v>2511</v>
      </c>
      <c r="T289" s="25" t="s">
        <v>2591</v>
      </c>
      <c r="U289" s="27">
        <v>2021</v>
      </c>
      <c r="V289" s="25" t="s">
        <v>78</v>
      </c>
      <c r="W289" s="27">
        <v>2021.1</v>
      </c>
      <c r="X289" s="27">
        <v>2021.11</v>
      </c>
      <c r="Y289" s="52">
        <v>2000</v>
      </c>
      <c r="Z289" s="49"/>
      <c r="AA289" s="49"/>
      <c r="AB289" s="50"/>
      <c r="AC289" s="49">
        <v>2000</v>
      </c>
      <c r="AD289" s="27" t="s">
        <v>2594</v>
      </c>
      <c r="AE289" s="27" t="s">
        <v>2594</v>
      </c>
      <c r="AF289" s="25" t="s">
        <v>78</v>
      </c>
      <c r="AG289" s="25" t="s">
        <v>78</v>
      </c>
      <c r="AH289" s="25" t="s">
        <v>78</v>
      </c>
      <c r="AI289" s="27" t="s">
        <v>79</v>
      </c>
      <c r="AJ289" s="27" t="s">
        <v>78</v>
      </c>
      <c r="AK289" s="27" t="s">
        <v>78</v>
      </c>
      <c r="AL289" s="27"/>
      <c r="AM289" s="27" t="s">
        <v>78</v>
      </c>
      <c r="AN289" s="27"/>
      <c r="AO289" s="25" t="s">
        <v>2568</v>
      </c>
      <c r="AP289" s="25">
        <v>17783168678</v>
      </c>
      <c r="AQ289" s="26"/>
      <c r="AR289" s="26" t="s">
        <v>81</v>
      </c>
    </row>
    <row r="290" s="4" customFormat="1" ht="72" spans="1:44">
      <c r="A290" s="25">
        <v>283</v>
      </c>
      <c r="B290" s="29" t="s">
        <v>2595</v>
      </c>
      <c r="C290" s="25" t="s">
        <v>136</v>
      </c>
      <c r="D290" s="25" t="s">
        <v>137</v>
      </c>
      <c r="E290" s="27" t="s">
        <v>2596</v>
      </c>
      <c r="F290" s="27" t="s">
        <v>65</v>
      </c>
      <c r="G290" s="27" t="s">
        <v>2597</v>
      </c>
      <c r="H290" s="27" t="s">
        <v>2598</v>
      </c>
      <c r="I290" s="27" t="s">
        <v>2599</v>
      </c>
      <c r="J290" s="27" t="s">
        <v>2598</v>
      </c>
      <c r="K290" s="27" t="s">
        <v>2600</v>
      </c>
      <c r="L290" s="27" t="s">
        <v>106</v>
      </c>
      <c r="M290" s="27" t="s">
        <v>71</v>
      </c>
      <c r="N290" s="27" t="s">
        <v>107</v>
      </c>
      <c r="O290" s="27" t="s">
        <v>2601</v>
      </c>
      <c r="P290" s="27" t="s">
        <v>2600</v>
      </c>
      <c r="Q290" s="27" t="s">
        <v>486</v>
      </c>
      <c r="R290" s="27" t="s">
        <v>161</v>
      </c>
      <c r="S290" s="30" t="s">
        <v>2511</v>
      </c>
      <c r="T290" s="27" t="s">
        <v>286</v>
      </c>
      <c r="U290" s="27">
        <v>2021</v>
      </c>
      <c r="V290" s="25" t="s">
        <v>79</v>
      </c>
      <c r="W290" s="27">
        <v>2021.01</v>
      </c>
      <c r="X290" s="27">
        <v>2021.11</v>
      </c>
      <c r="Y290" s="29">
        <v>182</v>
      </c>
      <c r="Z290" s="26">
        <v>182</v>
      </c>
      <c r="AA290" s="26"/>
      <c r="AB290" s="50"/>
      <c r="AC290" s="26"/>
      <c r="AD290" s="27" t="s">
        <v>2600</v>
      </c>
      <c r="AE290" s="27" t="s">
        <v>2600</v>
      </c>
      <c r="AF290" s="25" t="s">
        <v>79</v>
      </c>
      <c r="AG290" s="25" t="str">
        <f>VLOOKUP(B290,[1]Sheet1!$B:$K,10,0)</f>
        <v>否</v>
      </c>
      <c r="AH290" s="25" t="s">
        <v>78</v>
      </c>
      <c r="AI290" s="27" t="s">
        <v>79</v>
      </c>
      <c r="AJ290" s="27" t="str">
        <f>VLOOKUP(B290,[1]Sheet1!$B:$H,7,0)</f>
        <v>是</v>
      </c>
      <c r="AK290" s="27" t="str">
        <f>VLOOKUP(B290,[1]Sheet1!$B:$I,8,0)</f>
        <v>否</v>
      </c>
      <c r="AL290" s="27"/>
      <c r="AM290" s="27" t="str">
        <f>VLOOKUP(B290,[1]Sheet1!$B:$J,9,0)</f>
        <v>否</v>
      </c>
      <c r="AN290" s="27"/>
      <c r="AO290" s="27" t="s">
        <v>2602</v>
      </c>
      <c r="AP290" s="27">
        <v>15978944151</v>
      </c>
      <c r="AQ290" s="27" t="s">
        <v>953</v>
      </c>
      <c r="AR290" s="26"/>
    </row>
    <row r="291" s="4" customFormat="1" ht="156" spans="1:44">
      <c r="A291" s="25">
        <v>284</v>
      </c>
      <c r="B291" s="29" t="s">
        <v>2603</v>
      </c>
      <c r="C291" s="25" t="s">
        <v>136</v>
      </c>
      <c r="D291" s="25" t="s">
        <v>137</v>
      </c>
      <c r="E291" s="30" t="s">
        <v>2604</v>
      </c>
      <c r="F291" s="27" t="s">
        <v>102</v>
      </c>
      <c r="G291" s="27" t="s">
        <v>2605</v>
      </c>
      <c r="H291" s="27" t="s">
        <v>2606</v>
      </c>
      <c r="I291" s="27" t="s">
        <v>2607</v>
      </c>
      <c r="J291" s="27" t="s">
        <v>870</v>
      </c>
      <c r="K291" s="25" t="s">
        <v>2608</v>
      </c>
      <c r="L291" s="25" t="s">
        <v>433</v>
      </c>
      <c r="M291" s="25" t="s">
        <v>434</v>
      </c>
      <c r="N291" s="25" t="s">
        <v>107</v>
      </c>
      <c r="O291" s="25" t="s">
        <v>2609</v>
      </c>
      <c r="P291" s="27" t="s">
        <v>2610</v>
      </c>
      <c r="Q291" s="27" t="s">
        <v>486</v>
      </c>
      <c r="R291" s="27" t="s">
        <v>161</v>
      </c>
      <c r="S291" s="30" t="s">
        <v>2511</v>
      </c>
      <c r="T291" s="27" t="s">
        <v>371</v>
      </c>
      <c r="U291" s="27">
        <v>2021</v>
      </c>
      <c r="V291" s="25" t="s">
        <v>78</v>
      </c>
      <c r="W291" s="27">
        <v>2021.01</v>
      </c>
      <c r="X291" s="27">
        <v>2021.11</v>
      </c>
      <c r="Y291" s="70">
        <v>80</v>
      </c>
      <c r="Z291" s="49"/>
      <c r="AA291" s="49"/>
      <c r="AB291" s="50"/>
      <c r="AC291" s="49">
        <v>80</v>
      </c>
      <c r="AD291" s="27" t="s">
        <v>2611</v>
      </c>
      <c r="AE291" s="27" t="s">
        <v>2611</v>
      </c>
      <c r="AF291" s="25" t="s">
        <v>79</v>
      </c>
      <c r="AG291" s="25" t="s">
        <v>78</v>
      </c>
      <c r="AH291" s="25" t="s">
        <v>78</v>
      </c>
      <c r="AI291" s="27" t="s">
        <v>79</v>
      </c>
      <c r="AJ291" s="27" t="s">
        <v>78</v>
      </c>
      <c r="AK291" s="27" t="s">
        <v>78</v>
      </c>
      <c r="AL291" s="45"/>
      <c r="AM291" s="25" t="s">
        <v>78</v>
      </c>
      <c r="AN291" s="25"/>
      <c r="AO291" s="25" t="s">
        <v>708</v>
      </c>
      <c r="AP291" s="25" t="s">
        <v>2612</v>
      </c>
      <c r="AQ291" s="27"/>
      <c r="AR291" s="26" t="s">
        <v>81</v>
      </c>
    </row>
    <row r="292" s="4" customFormat="1" ht="72" spans="1:44">
      <c r="A292" s="25">
        <v>285</v>
      </c>
      <c r="B292" s="29" t="s">
        <v>2613</v>
      </c>
      <c r="C292" s="25" t="s">
        <v>136</v>
      </c>
      <c r="D292" s="25" t="s">
        <v>137</v>
      </c>
      <c r="E292" s="27" t="s">
        <v>2614</v>
      </c>
      <c r="F292" s="27" t="s">
        <v>65</v>
      </c>
      <c r="G292" s="27" t="s">
        <v>2615</v>
      </c>
      <c r="H292" s="27" t="s">
        <v>2616</v>
      </c>
      <c r="I292" s="27" t="s">
        <v>2617</v>
      </c>
      <c r="J292" s="30" t="s">
        <v>2618</v>
      </c>
      <c r="K292" s="27" t="s">
        <v>2619</v>
      </c>
      <c r="L292" s="27" t="s">
        <v>580</v>
      </c>
      <c r="M292" s="27" t="s">
        <v>71</v>
      </c>
      <c r="N292" s="27" t="s">
        <v>2620</v>
      </c>
      <c r="O292" s="27" t="s">
        <v>2621</v>
      </c>
      <c r="P292" s="27" t="s">
        <v>2622</v>
      </c>
      <c r="Q292" s="27" t="s">
        <v>2623</v>
      </c>
      <c r="R292" s="27" t="s">
        <v>423</v>
      </c>
      <c r="S292" s="30" t="s">
        <v>2511</v>
      </c>
      <c r="T292" s="27" t="s">
        <v>424</v>
      </c>
      <c r="U292" s="27">
        <v>2021</v>
      </c>
      <c r="V292" s="25" t="s">
        <v>79</v>
      </c>
      <c r="W292" s="27">
        <v>2020.01</v>
      </c>
      <c r="X292" s="27">
        <v>2021.12</v>
      </c>
      <c r="Y292" s="29">
        <v>23</v>
      </c>
      <c r="Z292" s="26">
        <v>23</v>
      </c>
      <c r="AA292" s="26"/>
      <c r="AB292" s="50"/>
      <c r="AC292" s="26"/>
      <c r="AD292" s="27">
        <v>40</v>
      </c>
      <c r="AE292" s="27">
        <v>40</v>
      </c>
      <c r="AF292" s="25" t="s">
        <v>79</v>
      </c>
      <c r="AG292" s="25" t="str">
        <f>VLOOKUP(B292,[1]Sheet1!$B:$K,10,0)</f>
        <v>否</v>
      </c>
      <c r="AH292" s="25" t="s">
        <v>78</v>
      </c>
      <c r="AI292" s="27" t="s">
        <v>78</v>
      </c>
      <c r="AJ292" s="27" t="str">
        <f>VLOOKUP(B292,[1]Sheet1!$B:$H,7,0)</f>
        <v>否</v>
      </c>
      <c r="AK292" s="27" t="str">
        <f>VLOOKUP(B292,[1]Sheet1!$B:$I,8,0)</f>
        <v>否</v>
      </c>
      <c r="AL292" s="27"/>
      <c r="AM292" s="27" t="str">
        <f>VLOOKUP(B292,[1]Sheet1!$B:$J,9,0)</f>
        <v>否</v>
      </c>
      <c r="AN292" s="27"/>
      <c r="AO292" s="27" t="s">
        <v>426</v>
      </c>
      <c r="AP292" s="27">
        <v>59500277</v>
      </c>
      <c r="AQ292" s="27" t="s">
        <v>953</v>
      </c>
      <c r="AR292" s="26"/>
    </row>
    <row r="293" s="6" customFormat="1" ht="72" spans="1:44">
      <c r="A293" s="25">
        <v>286</v>
      </c>
      <c r="B293" s="26" t="s">
        <v>2624</v>
      </c>
      <c r="C293" s="25" t="s">
        <v>136</v>
      </c>
      <c r="D293" s="25" t="s">
        <v>137</v>
      </c>
      <c r="E293" s="28" t="s">
        <v>2625</v>
      </c>
      <c r="F293" s="25" t="s">
        <v>102</v>
      </c>
      <c r="G293" s="25" t="s">
        <v>2626</v>
      </c>
      <c r="H293" s="26" t="s">
        <v>2627</v>
      </c>
      <c r="I293" s="25" t="s">
        <v>68</v>
      </c>
      <c r="J293" s="26" t="s">
        <v>2625</v>
      </c>
      <c r="K293" s="26" t="s">
        <v>2625</v>
      </c>
      <c r="L293" s="27" t="s">
        <v>70</v>
      </c>
      <c r="M293" s="27" t="s">
        <v>71</v>
      </c>
      <c r="N293" s="27" t="s">
        <v>2628</v>
      </c>
      <c r="O293" s="25" t="s">
        <v>2629</v>
      </c>
      <c r="P293" s="25" t="s">
        <v>2630</v>
      </c>
      <c r="Q293" s="25" t="s">
        <v>880</v>
      </c>
      <c r="R293" s="27" t="s">
        <v>75</v>
      </c>
      <c r="S293" s="64" t="s">
        <v>2511</v>
      </c>
      <c r="T293" s="25" t="s">
        <v>77</v>
      </c>
      <c r="U293" s="27">
        <v>2021</v>
      </c>
      <c r="V293" s="27" t="s">
        <v>79</v>
      </c>
      <c r="W293" s="27">
        <v>2021.01</v>
      </c>
      <c r="X293" s="27">
        <v>2021.11</v>
      </c>
      <c r="Y293" s="51">
        <v>20</v>
      </c>
      <c r="Z293" s="26">
        <v>20</v>
      </c>
      <c r="AA293" s="26"/>
      <c r="AB293" s="27"/>
      <c r="AC293" s="26"/>
      <c r="AD293" s="45">
        <v>14</v>
      </c>
      <c r="AE293" s="45">
        <v>14</v>
      </c>
      <c r="AF293" s="25" t="s">
        <v>78</v>
      </c>
      <c r="AG293" s="25" t="str">
        <f>VLOOKUP(B293,[1]Sheet1!$B:$K,10,0)</f>
        <v>否</v>
      </c>
      <c r="AH293" s="25" t="s">
        <v>78</v>
      </c>
      <c r="AI293" s="45" t="s">
        <v>79</v>
      </c>
      <c r="AJ293" s="27" t="str">
        <f>VLOOKUP(B293,[1]Sheet1!$B:$H,7,0)</f>
        <v>是</v>
      </c>
      <c r="AK293" s="27" t="str">
        <f>VLOOKUP(B293,[1]Sheet1!$B:$I,8,0)</f>
        <v>否</v>
      </c>
      <c r="AL293" s="25"/>
      <c r="AM293" s="27" t="str">
        <f>VLOOKUP(B293,[1]Sheet1!$B:$J,9,0)</f>
        <v>否</v>
      </c>
      <c r="AN293" s="25"/>
      <c r="AO293" s="27" t="s">
        <v>80</v>
      </c>
      <c r="AP293" s="37">
        <v>13509449114</v>
      </c>
      <c r="AQ293" s="26" t="s">
        <v>152</v>
      </c>
      <c r="AR293" s="26"/>
    </row>
    <row r="294" s="4" customFormat="1" ht="84" spans="1:44">
      <c r="A294" s="25">
        <v>287</v>
      </c>
      <c r="B294" s="32" t="s">
        <v>2631</v>
      </c>
      <c r="C294" s="25" t="s">
        <v>136</v>
      </c>
      <c r="D294" s="25" t="s">
        <v>2632</v>
      </c>
      <c r="E294" s="33" t="s">
        <v>2633</v>
      </c>
      <c r="F294" s="33" t="s">
        <v>102</v>
      </c>
      <c r="G294" s="33" t="s">
        <v>2634</v>
      </c>
      <c r="H294" s="33" t="s">
        <v>2635</v>
      </c>
      <c r="I294" s="33" t="s">
        <v>832</v>
      </c>
      <c r="J294" s="33" t="s">
        <v>2636</v>
      </c>
      <c r="K294" s="33" t="s">
        <v>2637</v>
      </c>
      <c r="L294" s="33" t="s">
        <v>106</v>
      </c>
      <c r="M294" s="33" t="s">
        <v>71</v>
      </c>
      <c r="N294" s="33" t="s">
        <v>107</v>
      </c>
      <c r="O294" s="33" t="s">
        <v>2638</v>
      </c>
      <c r="P294" s="33" t="s">
        <v>836</v>
      </c>
      <c r="Q294" s="33" t="s">
        <v>1496</v>
      </c>
      <c r="R294" s="33" t="s">
        <v>222</v>
      </c>
      <c r="S294" s="86" t="s">
        <v>2639</v>
      </c>
      <c r="T294" s="33" t="s">
        <v>174</v>
      </c>
      <c r="U294" s="27">
        <v>2021</v>
      </c>
      <c r="V294" s="25" t="s">
        <v>79</v>
      </c>
      <c r="W294" s="27">
        <v>2021.01</v>
      </c>
      <c r="X294" s="27">
        <v>2021.11</v>
      </c>
      <c r="Y294" s="32">
        <v>150</v>
      </c>
      <c r="Z294" s="26">
        <v>150</v>
      </c>
      <c r="AA294" s="26"/>
      <c r="AB294" s="50"/>
      <c r="AC294" s="26"/>
      <c r="AD294" s="33" t="s">
        <v>836</v>
      </c>
      <c r="AE294" s="33" t="s">
        <v>836</v>
      </c>
      <c r="AF294" s="25" t="s">
        <v>79</v>
      </c>
      <c r="AG294" s="25" t="str">
        <f>VLOOKUP(B294,[1]Sheet1!$B:$K,10,0)</f>
        <v>否</v>
      </c>
      <c r="AH294" s="25" t="s">
        <v>78</v>
      </c>
      <c r="AI294" s="27" t="s">
        <v>79</v>
      </c>
      <c r="AJ294" s="27" t="str">
        <f>VLOOKUP(B294,[1]Sheet1!$B:$H,7,0)</f>
        <v>是</v>
      </c>
      <c r="AK294" s="27" t="str">
        <f>VLOOKUP(B294,[1]Sheet1!$B:$I,8,0)</f>
        <v>否</v>
      </c>
      <c r="AL294" s="33"/>
      <c r="AM294" s="27" t="str">
        <f>VLOOKUP(B294,[1]Sheet1!$B:$J,9,0)</f>
        <v>否</v>
      </c>
      <c r="AN294" s="33"/>
      <c r="AO294" s="33" t="s">
        <v>2640</v>
      </c>
      <c r="AP294" s="93">
        <v>13594823188</v>
      </c>
      <c r="AQ294" s="25" t="s">
        <v>953</v>
      </c>
      <c r="AR294" s="26"/>
    </row>
    <row r="295" s="4" customFormat="1" ht="48" spans="1:44">
      <c r="A295" s="25">
        <v>288</v>
      </c>
      <c r="B295" s="29" t="s">
        <v>2641</v>
      </c>
      <c r="C295" s="25" t="s">
        <v>536</v>
      </c>
      <c r="D295" s="25" t="s">
        <v>1549</v>
      </c>
      <c r="E295" s="27" t="s">
        <v>2642</v>
      </c>
      <c r="F295" s="27" t="s">
        <v>102</v>
      </c>
      <c r="G295" s="27" t="s">
        <v>790</v>
      </c>
      <c r="H295" s="27" t="s">
        <v>2643</v>
      </c>
      <c r="I295" s="27" t="s">
        <v>2035</v>
      </c>
      <c r="J295" s="27" t="s">
        <v>2644</v>
      </c>
      <c r="K295" s="27" t="s">
        <v>2645</v>
      </c>
      <c r="L295" s="27" t="s">
        <v>106</v>
      </c>
      <c r="M295" s="27" t="s">
        <v>71</v>
      </c>
      <c r="N295" s="27" t="s">
        <v>107</v>
      </c>
      <c r="O295" s="27" t="s">
        <v>2646</v>
      </c>
      <c r="P295" s="27" t="s">
        <v>2647</v>
      </c>
      <c r="Q295" s="27" t="s">
        <v>1889</v>
      </c>
      <c r="R295" s="27" t="s">
        <v>437</v>
      </c>
      <c r="S295" s="30" t="s">
        <v>2639</v>
      </c>
      <c r="T295" s="27" t="s">
        <v>438</v>
      </c>
      <c r="U295" s="27">
        <v>2021</v>
      </c>
      <c r="V295" s="25" t="s">
        <v>79</v>
      </c>
      <c r="W295" s="27">
        <v>2021.3</v>
      </c>
      <c r="X295" s="27">
        <v>2021.11</v>
      </c>
      <c r="Y295" s="29">
        <v>560.69</v>
      </c>
      <c r="Z295" s="26">
        <v>245.4615</v>
      </c>
      <c r="AA295" s="26"/>
      <c r="AB295" s="50"/>
      <c r="AC295" s="26">
        <v>315.2285</v>
      </c>
      <c r="AD295" s="27" t="s">
        <v>2648</v>
      </c>
      <c r="AE295" s="27" t="s">
        <v>2649</v>
      </c>
      <c r="AF295" s="25" t="s">
        <v>78</v>
      </c>
      <c r="AG295" s="25" t="str">
        <f>VLOOKUP(B295,[1]Sheet1!$B:$K,10,0)</f>
        <v>是</v>
      </c>
      <c r="AH295" s="25" t="s">
        <v>78</v>
      </c>
      <c r="AI295" s="27" t="s">
        <v>79</v>
      </c>
      <c r="AJ295" s="27" t="str">
        <f>VLOOKUP(B295,[1]Sheet1!$B:$H,7,0)</f>
        <v>是</v>
      </c>
      <c r="AK295" s="27" t="str">
        <f>VLOOKUP(B295,[1]Sheet1!$B:$I,8,0)</f>
        <v>是</v>
      </c>
      <c r="AL295" s="27"/>
      <c r="AM295" s="27" t="str">
        <f>VLOOKUP(B295,[1]Sheet1!$B:$J,9,0)</f>
        <v>是</v>
      </c>
      <c r="AN295" s="27"/>
      <c r="AO295" s="27" t="s">
        <v>973</v>
      </c>
      <c r="AP295" s="27">
        <v>13983522702</v>
      </c>
      <c r="AQ295" s="26" t="s">
        <v>152</v>
      </c>
      <c r="AR295" s="26"/>
    </row>
    <row r="296" s="4" customFormat="1" ht="36" spans="1:44">
      <c r="A296" s="25">
        <v>289</v>
      </c>
      <c r="B296" s="29" t="s">
        <v>2650</v>
      </c>
      <c r="C296" s="25" t="s">
        <v>536</v>
      </c>
      <c r="D296" s="25" t="s">
        <v>1549</v>
      </c>
      <c r="E296" s="27" t="s">
        <v>2651</v>
      </c>
      <c r="F296" s="27" t="s">
        <v>102</v>
      </c>
      <c r="G296" s="27" t="s">
        <v>1400</v>
      </c>
      <c r="H296" s="27" t="s">
        <v>2652</v>
      </c>
      <c r="I296" s="27" t="s">
        <v>2652</v>
      </c>
      <c r="J296" s="27" t="s">
        <v>2653</v>
      </c>
      <c r="K296" s="27" t="s">
        <v>2654</v>
      </c>
      <c r="L296" s="27" t="s">
        <v>106</v>
      </c>
      <c r="M296" s="27" t="s">
        <v>71</v>
      </c>
      <c r="N296" s="27" t="s">
        <v>107</v>
      </c>
      <c r="O296" s="27" t="s">
        <v>2096</v>
      </c>
      <c r="P296" s="27" t="s">
        <v>2655</v>
      </c>
      <c r="Q296" s="27" t="s">
        <v>2656</v>
      </c>
      <c r="R296" s="27" t="s">
        <v>161</v>
      </c>
      <c r="S296" s="30" t="s">
        <v>2639</v>
      </c>
      <c r="T296" s="27" t="s">
        <v>270</v>
      </c>
      <c r="U296" s="27">
        <v>2021</v>
      </c>
      <c r="V296" s="25" t="s">
        <v>79</v>
      </c>
      <c r="W296" s="27">
        <v>2021.3</v>
      </c>
      <c r="X296" s="27">
        <v>2021.11</v>
      </c>
      <c r="Y296" s="26">
        <v>59.5078</v>
      </c>
      <c r="Z296" s="26">
        <v>59.5078</v>
      </c>
      <c r="AA296" s="26"/>
      <c r="AB296" s="50"/>
      <c r="AC296" s="26"/>
      <c r="AD296" s="27">
        <v>1810</v>
      </c>
      <c r="AE296" s="27">
        <v>1810</v>
      </c>
      <c r="AF296" s="25" t="s">
        <v>78</v>
      </c>
      <c r="AG296" s="25" t="str">
        <f>VLOOKUP(B296,[1]Sheet1!$B:$K,10,0)</f>
        <v>是</v>
      </c>
      <c r="AH296" s="25" t="s">
        <v>78</v>
      </c>
      <c r="AI296" s="27" t="s">
        <v>79</v>
      </c>
      <c r="AJ296" s="27" t="str">
        <f>VLOOKUP(B296,[1]Sheet1!$B:$H,7,0)</f>
        <v>是</v>
      </c>
      <c r="AK296" s="27" t="str">
        <f>VLOOKUP(B296,[1]Sheet1!$B:$I,8,0)</f>
        <v>是</v>
      </c>
      <c r="AL296" s="27"/>
      <c r="AM296" s="27" t="str">
        <f>VLOOKUP(B296,[1]Sheet1!$B:$J,9,0)</f>
        <v>是</v>
      </c>
      <c r="AN296" s="27"/>
      <c r="AO296" s="27" t="s">
        <v>2657</v>
      </c>
      <c r="AP296" s="27">
        <v>18183150911</v>
      </c>
      <c r="AQ296" s="26" t="s">
        <v>152</v>
      </c>
      <c r="AR296" s="26"/>
    </row>
    <row r="297" s="4" customFormat="1" ht="36" spans="1:44">
      <c r="A297" s="25">
        <v>290</v>
      </c>
      <c r="B297" s="29" t="s">
        <v>2658</v>
      </c>
      <c r="C297" s="25" t="s">
        <v>536</v>
      </c>
      <c r="D297" s="25" t="s">
        <v>1549</v>
      </c>
      <c r="E297" s="27" t="s">
        <v>2659</v>
      </c>
      <c r="F297" s="27" t="s">
        <v>102</v>
      </c>
      <c r="G297" s="27" t="s">
        <v>468</v>
      </c>
      <c r="H297" s="27" t="s">
        <v>2015</v>
      </c>
      <c r="I297" s="27" t="s">
        <v>2092</v>
      </c>
      <c r="J297" s="27" t="s">
        <v>2660</v>
      </c>
      <c r="K297" s="27" t="s">
        <v>2661</v>
      </c>
      <c r="L297" s="27" t="s">
        <v>1624</v>
      </c>
      <c r="M297" s="27" t="s">
        <v>71</v>
      </c>
      <c r="N297" s="27" t="s">
        <v>107</v>
      </c>
      <c r="O297" s="27" t="s">
        <v>2096</v>
      </c>
      <c r="P297" s="27" t="s">
        <v>2096</v>
      </c>
      <c r="Q297" s="27" t="s">
        <v>2656</v>
      </c>
      <c r="R297" s="27" t="s">
        <v>2097</v>
      </c>
      <c r="S297" s="30" t="s">
        <v>2639</v>
      </c>
      <c r="T297" s="27" t="s">
        <v>232</v>
      </c>
      <c r="U297" s="27">
        <v>2021</v>
      </c>
      <c r="V297" s="25" t="s">
        <v>79</v>
      </c>
      <c r="W297" s="27">
        <v>2021.3</v>
      </c>
      <c r="X297" s="27">
        <v>2021.11</v>
      </c>
      <c r="Y297" s="29">
        <v>105</v>
      </c>
      <c r="Z297" s="26">
        <v>56.8262</v>
      </c>
      <c r="AA297" s="26"/>
      <c r="AB297" s="50"/>
      <c r="AC297" s="26">
        <v>48.1738</v>
      </c>
      <c r="AD297" s="27">
        <v>1500</v>
      </c>
      <c r="AE297" s="27">
        <v>600</v>
      </c>
      <c r="AF297" s="25" t="s">
        <v>78</v>
      </c>
      <c r="AG297" s="25" t="str">
        <f>VLOOKUP(B297,[1]Sheet1!$B:$K,10,0)</f>
        <v>是</v>
      </c>
      <c r="AH297" s="25" t="s">
        <v>78</v>
      </c>
      <c r="AI297" s="27" t="s">
        <v>79</v>
      </c>
      <c r="AJ297" s="27" t="str">
        <f>VLOOKUP(B297,[1]Sheet1!$B:$H,7,0)</f>
        <v>是</v>
      </c>
      <c r="AK297" s="27" t="str">
        <f>VLOOKUP(B297,[1]Sheet1!$B:$I,8,0)</f>
        <v>是</v>
      </c>
      <c r="AL297" s="27"/>
      <c r="AM297" s="27" t="str">
        <f>VLOOKUP(B297,[1]Sheet1!$B:$J,9,0)</f>
        <v>是</v>
      </c>
      <c r="AN297" s="27"/>
      <c r="AO297" s="27" t="s">
        <v>747</v>
      </c>
      <c r="AP297" s="27">
        <v>15310500250</v>
      </c>
      <c r="AQ297" s="26" t="s">
        <v>152</v>
      </c>
      <c r="AR297" s="26"/>
    </row>
    <row r="298" s="4" customFormat="1" ht="264" spans="1:44">
      <c r="A298" s="25">
        <v>291</v>
      </c>
      <c r="B298" s="29" t="s">
        <v>2662</v>
      </c>
      <c r="C298" s="25" t="s">
        <v>536</v>
      </c>
      <c r="D298" s="25" t="s">
        <v>1549</v>
      </c>
      <c r="E298" s="27" t="s">
        <v>2663</v>
      </c>
      <c r="F298" s="27" t="s">
        <v>65</v>
      </c>
      <c r="G298" s="27" t="s">
        <v>2664</v>
      </c>
      <c r="H298" s="27" t="s">
        <v>2665</v>
      </c>
      <c r="I298" s="27" t="s">
        <v>2666</v>
      </c>
      <c r="J298" s="27" t="s">
        <v>2665</v>
      </c>
      <c r="K298" s="27" t="s">
        <v>2667</v>
      </c>
      <c r="L298" s="27" t="s">
        <v>2668</v>
      </c>
      <c r="M298" s="27" t="s">
        <v>71</v>
      </c>
      <c r="N298" s="27" t="s">
        <v>2319</v>
      </c>
      <c r="O298" s="27" t="s">
        <v>2096</v>
      </c>
      <c r="P298" s="27" t="s">
        <v>2669</v>
      </c>
      <c r="Q298" s="27" t="s">
        <v>2670</v>
      </c>
      <c r="R298" s="27" t="s">
        <v>111</v>
      </c>
      <c r="S298" s="30" t="s">
        <v>2639</v>
      </c>
      <c r="T298" s="27" t="s">
        <v>198</v>
      </c>
      <c r="U298" s="27">
        <v>2021</v>
      </c>
      <c r="V298" s="25" t="s">
        <v>78</v>
      </c>
      <c r="W298" s="27">
        <v>2021.3</v>
      </c>
      <c r="X298" s="27">
        <v>2021.11</v>
      </c>
      <c r="Y298" s="52">
        <v>50</v>
      </c>
      <c r="Z298" s="49"/>
      <c r="AA298" s="49"/>
      <c r="AB298" s="50"/>
      <c r="AC298" s="49">
        <v>50</v>
      </c>
      <c r="AD298" s="27" t="s">
        <v>2671</v>
      </c>
      <c r="AE298" s="27" t="s">
        <v>2671</v>
      </c>
      <c r="AF298" s="25" t="s">
        <v>78</v>
      </c>
      <c r="AG298" s="25" t="s">
        <v>78</v>
      </c>
      <c r="AH298" s="25" t="s">
        <v>78</v>
      </c>
      <c r="AI298" s="27" t="s">
        <v>79</v>
      </c>
      <c r="AJ298" s="27" t="s">
        <v>79</v>
      </c>
      <c r="AK298" s="27" t="s">
        <v>78</v>
      </c>
      <c r="AL298" s="27"/>
      <c r="AM298" s="27" t="s">
        <v>79</v>
      </c>
      <c r="AN298" s="27" t="s">
        <v>2672</v>
      </c>
      <c r="AO298" s="27" t="s">
        <v>730</v>
      </c>
      <c r="AP298" s="27">
        <v>15123536663</v>
      </c>
      <c r="AQ298" s="26"/>
      <c r="AR298" s="26" t="s">
        <v>81</v>
      </c>
    </row>
    <row r="299" s="4" customFormat="1" ht="96" spans="1:44">
      <c r="A299" s="25">
        <v>292</v>
      </c>
      <c r="B299" s="29" t="s">
        <v>2673</v>
      </c>
      <c r="C299" s="25" t="s">
        <v>536</v>
      </c>
      <c r="D299" s="25" t="s">
        <v>1549</v>
      </c>
      <c r="E299" s="27" t="s">
        <v>2674</v>
      </c>
      <c r="F299" s="27" t="s">
        <v>102</v>
      </c>
      <c r="G299" s="27" t="s">
        <v>2675</v>
      </c>
      <c r="H299" s="27" t="s">
        <v>1881</v>
      </c>
      <c r="I299" s="27" t="s">
        <v>1882</v>
      </c>
      <c r="J299" s="27" t="s">
        <v>2676</v>
      </c>
      <c r="K299" s="27" t="s">
        <v>2677</v>
      </c>
      <c r="L299" s="27" t="s">
        <v>2678</v>
      </c>
      <c r="M299" s="27" t="s">
        <v>71</v>
      </c>
      <c r="N299" s="27" t="s">
        <v>2679</v>
      </c>
      <c r="O299" s="27" t="s">
        <v>2680</v>
      </c>
      <c r="P299" s="27" t="s">
        <v>1888</v>
      </c>
      <c r="Q299" s="27" t="s">
        <v>1889</v>
      </c>
      <c r="R299" s="27" t="s">
        <v>161</v>
      </c>
      <c r="S299" s="30" t="s">
        <v>2639</v>
      </c>
      <c r="T299" s="27" t="s">
        <v>322</v>
      </c>
      <c r="U299" s="27">
        <v>2021</v>
      </c>
      <c r="V299" s="25" t="s">
        <v>79</v>
      </c>
      <c r="W299" s="27">
        <v>2021.3</v>
      </c>
      <c r="X299" s="27">
        <v>2021.11</v>
      </c>
      <c r="Y299" s="29">
        <v>50</v>
      </c>
      <c r="Z299" s="26">
        <v>17.9576</v>
      </c>
      <c r="AA299" s="26"/>
      <c r="AB299" s="50"/>
      <c r="AC299" s="26">
        <v>32.0424</v>
      </c>
      <c r="AD299" s="27" t="s">
        <v>1890</v>
      </c>
      <c r="AE299" s="27" t="s">
        <v>1891</v>
      </c>
      <c r="AF299" s="25" t="s">
        <v>78</v>
      </c>
      <c r="AG299" s="25" t="str">
        <f>VLOOKUP(B299,[1]Sheet1!$B:$K,10,0)</f>
        <v>是</v>
      </c>
      <c r="AH299" s="25" t="s">
        <v>78</v>
      </c>
      <c r="AI299" s="27" t="s">
        <v>79</v>
      </c>
      <c r="AJ299" s="27" t="str">
        <f>VLOOKUP(B299,[1]Sheet1!$B:$H,7,0)</f>
        <v>是</v>
      </c>
      <c r="AK299" s="27" t="str">
        <f>VLOOKUP(B299,[1]Sheet1!$B:$I,8,0)</f>
        <v>是</v>
      </c>
      <c r="AL299" s="27"/>
      <c r="AM299" s="27" t="str">
        <f>VLOOKUP(B299,[1]Sheet1!$B:$J,9,0)</f>
        <v>是</v>
      </c>
      <c r="AN299" s="27"/>
      <c r="AO299" s="27" t="s">
        <v>323</v>
      </c>
      <c r="AP299" s="27">
        <v>13896202000</v>
      </c>
      <c r="AQ299" s="26" t="s">
        <v>152</v>
      </c>
      <c r="AR299" s="26"/>
    </row>
    <row r="300" s="4" customFormat="1" ht="72" spans="1:44">
      <c r="A300" s="25">
        <v>293</v>
      </c>
      <c r="B300" s="29" t="s">
        <v>2681</v>
      </c>
      <c r="C300" s="25" t="s">
        <v>536</v>
      </c>
      <c r="D300" s="25" t="s">
        <v>1549</v>
      </c>
      <c r="E300" s="27" t="s">
        <v>2682</v>
      </c>
      <c r="F300" s="27" t="s">
        <v>65</v>
      </c>
      <c r="G300" s="27" t="s">
        <v>2683</v>
      </c>
      <c r="H300" s="27" t="s">
        <v>2684</v>
      </c>
      <c r="I300" s="27" t="s">
        <v>2685</v>
      </c>
      <c r="J300" s="27" t="s">
        <v>2686</v>
      </c>
      <c r="K300" s="27" t="s">
        <v>2687</v>
      </c>
      <c r="L300" s="27" t="s">
        <v>2678</v>
      </c>
      <c r="M300" s="27" t="s">
        <v>434</v>
      </c>
      <c r="N300" s="27" t="s">
        <v>107</v>
      </c>
      <c r="O300" s="27" t="s">
        <v>2688</v>
      </c>
      <c r="P300" s="27" t="s">
        <v>2689</v>
      </c>
      <c r="Q300" s="27" t="s">
        <v>2670</v>
      </c>
      <c r="R300" s="27" t="s">
        <v>423</v>
      </c>
      <c r="S300" s="30" t="s">
        <v>2639</v>
      </c>
      <c r="T300" s="27" t="s">
        <v>424</v>
      </c>
      <c r="U300" s="27">
        <v>2021</v>
      </c>
      <c r="V300" s="25" t="s">
        <v>79</v>
      </c>
      <c r="W300" s="27">
        <v>2021.3</v>
      </c>
      <c r="X300" s="27">
        <v>2021.11</v>
      </c>
      <c r="Y300" s="29">
        <v>160</v>
      </c>
      <c r="Z300" s="26">
        <v>79.5801</v>
      </c>
      <c r="AA300" s="26"/>
      <c r="AB300" s="50"/>
      <c r="AC300" s="26">
        <v>80.4199</v>
      </c>
      <c r="AD300" s="27">
        <v>853</v>
      </c>
      <c r="AE300" s="27">
        <v>853</v>
      </c>
      <c r="AF300" s="25" t="s">
        <v>78</v>
      </c>
      <c r="AG300" s="25" t="str">
        <f>VLOOKUP(B300,[1]Sheet1!$B:$K,10,0)</f>
        <v>是</v>
      </c>
      <c r="AH300" s="25" t="s">
        <v>78</v>
      </c>
      <c r="AI300" s="27" t="s">
        <v>79</v>
      </c>
      <c r="AJ300" s="27" t="str">
        <f>VLOOKUP(B300,[1]Sheet1!$B:$H,7,0)</f>
        <v>是</v>
      </c>
      <c r="AK300" s="27" t="str">
        <f>VLOOKUP(B300,[1]Sheet1!$B:$I,8,0)</f>
        <v>是</v>
      </c>
      <c r="AL300" s="27"/>
      <c r="AM300" s="27" t="str">
        <f>VLOOKUP(B300,[1]Sheet1!$B:$J,9,0)</f>
        <v>是</v>
      </c>
      <c r="AN300" s="27"/>
      <c r="AO300" s="27" t="s">
        <v>426</v>
      </c>
      <c r="AP300" s="27">
        <v>59500277</v>
      </c>
      <c r="AQ300" s="26" t="s">
        <v>152</v>
      </c>
      <c r="AR300" s="26"/>
    </row>
    <row r="301" s="4" customFormat="1" ht="36" spans="1:44">
      <c r="A301" s="25">
        <v>294</v>
      </c>
      <c r="B301" s="29" t="s">
        <v>2690</v>
      </c>
      <c r="C301" s="25" t="s">
        <v>536</v>
      </c>
      <c r="D301" s="25" t="s">
        <v>1549</v>
      </c>
      <c r="E301" s="27" t="s">
        <v>2691</v>
      </c>
      <c r="F301" s="27" t="s">
        <v>65</v>
      </c>
      <c r="G301" s="27" t="s">
        <v>2692</v>
      </c>
      <c r="H301" s="27" t="s">
        <v>2693</v>
      </c>
      <c r="I301" s="27" t="s">
        <v>2694</v>
      </c>
      <c r="J301" s="27" t="s">
        <v>2695</v>
      </c>
      <c r="K301" s="27" t="s">
        <v>2696</v>
      </c>
      <c r="L301" s="27" t="s">
        <v>106</v>
      </c>
      <c r="M301" s="27" t="s">
        <v>71</v>
      </c>
      <c r="N301" s="27" t="s">
        <v>107</v>
      </c>
      <c r="O301" s="27" t="s">
        <v>2697</v>
      </c>
      <c r="P301" s="27" t="s">
        <v>2698</v>
      </c>
      <c r="Q301" s="27" t="s">
        <v>1889</v>
      </c>
      <c r="R301" s="27" t="s">
        <v>423</v>
      </c>
      <c r="S301" s="30" t="s">
        <v>2639</v>
      </c>
      <c r="T301" s="27" t="s">
        <v>286</v>
      </c>
      <c r="U301" s="27">
        <v>2021</v>
      </c>
      <c r="V301" s="25" t="s">
        <v>79</v>
      </c>
      <c r="W301" s="27">
        <v>2021.3</v>
      </c>
      <c r="X301" s="27">
        <v>2021.11</v>
      </c>
      <c r="Y301" s="26">
        <v>17.0416</v>
      </c>
      <c r="Z301" s="26">
        <v>17.0416</v>
      </c>
      <c r="AA301" s="26"/>
      <c r="AB301" s="50"/>
      <c r="AC301" s="26"/>
      <c r="AD301" s="27">
        <v>183</v>
      </c>
      <c r="AE301" s="27">
        <v>183</v>
      </c>
      <c r="AF301" s="25" t="s">
        <v>78</v>
      </c>
      <c r="AG301" s="25" t="str">
        <f>VLOOKUP(B301,[1]Sheet1!$B:$K,10,0)</f>
        <v>是</v>
      </c>
      <c r="AH301" s="25" t="s">
        <v>78</v>
      </c>
      <c r="AI301" s="27" t="s">
        <v>79</v>
      </c>
      <c r="AJ301" s="27" t="str">
        <f>VLOOKUP(B301,[1]Sheet1!$B:$H,7,0)</f>
        <v>是</v>
      </c>
      <c r="AK301" s="27" t="str">
        <f>VLOOKUP(B301,[1]Sheet1!$B:$I,8,0)</f>
        <v>是</v>
      </c>
      <c r="AL301" s="27"/>
      <c r="AM301" s="27" t="str">
        <f>VLOOKUP(B301,[1]Sheet1!$B:$J,9,0)</f>
        <v>是</v>
      </c>
      <c r="AN301" s="27"/>
      <c r="AO301" s="27" t="s">
        <v>2699</v>
      </c>
      <c r="AP301" s="27">
        <v>13983505876</v>
      </c>
      <c r="AQ301" s="26" t="s">
        <v>152</v>
      </c>
      <c r="AR301" s="26"/>
    </row>
    <row r="302" s="4" customFormat="1" ht="96" spans="1:44">
      <c r="A302" s="25">
        <v>295</v>
      </c>
      <c r="B302" s="29" t="s">
        <v>2700</v>
      </c>
      <c r="C302" s="25" t="s">
        <v>536</v>
      </c>
      <c r="D302" s="25" t="s">
        <v>1549</v>
      </c>
      <c r="E302" s="27" t="s">
        <v>2701</v>
      </c>
      <c r="F302" s="27" t="s">
        <v>102</v>
      </c>
      <c r="G302" s="27" t="s">
        <v>2702</v>
      </c>
      <c r="H302" s="27" t="s">
        <v>2703</v>
      </c>
      <c r="I302" s="27" t="s">
        <v>2704</v>
      </c>
      <c r="J302" s="27" t="s">
        <v>2705</v>
      </c>
      <c r="K302" s="27" t="s">
        <v>2706</v>
      </c>
      <c r="L302" s="27" t="s">
        <v>106</v>
      </c>
      <c r="M302" s="27" t="s">
        <v>71</v>
      </c>
      <c r="N302" s="27" t="s">
        <v>107</v>
      </c>
      <c r="O302" s="27" t="s">
        <v>2707</v>
      </c>
      <c r="P302" s="27" t="s">
        <v>2708</v>
      </c>
      <c r="Q302" s="27" t="s">
        <v>2072</v>
      </c>
      <c r="R302" s="27" t="s">
        <v>161</v>
      </c>
      <c r="S302" s="30" t="s">
        <v>2639</v>
      </c>
      <c r="T302" s="27" t="s">
        <v>148</v>
      </c>
      <c r="U302" s="27">
        <v>2021</v>
      </c>
      <c r="V302" s="25" t="s">
        <v>79</v>
      </c>
      <c r="W302" s="27">
        <v>2021.3</v>
      </c>
      <c r="X302" s="27">
        <v>2021.11</v>
      </c>
      <c r="Y302" s="29">
        <v>105</v>
      </c>
      <c r="Z302" s="26">
        <v>75.5604</v>
      </c>
      <c r="AA302" s="26"/>
      <c r="AB302" s="50"/>
      <c r="AC302" s="26">
        <v>29.4396</v>
      </c>
      <c r="AD302" s="27">
        <v>1307</v>
      </c>
      <c r="AE302" s="27">
        <v>850</v>
      </c>
      <c r="AF302" s="25" t="s">
        <v>78</v>
      </c>
      <c r="AG302" s="25" t="str">
        <f>VLOOKUP(B302,[1]Sheet1!$B:$K,10,0)</f>
        <v>是</v>
      </c>
      <c r="AH302" s="25" t="s">
        <v>78</v>
      </c>
      <c r="AI302" s="27" t="s">
        <v>79</v>
      </c>
      <c r="AJ302" s="27" t="str">
        <f>VLOOKUP(B302,[1]Sheet1!$B:$H,7,0)</f>
        <v>是</v>
      </c>
      <c r="AK302" s="27" t="str">
        <f>VLOOKUP(B302,[1]Sheet1!$B:$I,8,0)</f>
        <v>是</v>
      </c>
      <c r="AL302" s="27"/>
      <c r="AM302" s="27" t="str">
        <f>VLOOKUP(B302,[1]Sheet1!$B:$J,9,0)</f>
        <v>是</v>
      </c>
      <c r="AN302" s="27"/>
      <c r="AO302" s="27" t="s">
        <v>2709</v>
      </c>
      <c r="AP302" s="27">
        <v>13628411845</v>
      </c>
      <c r="AQ302" s="26" t="s">
        <v>152</v>
      </c>
      <c r="AR302" s="26"/>
    </row>
    <row r="303" s="4" customFormat="1" ht="96" spans="1:44">
      <c r="A303" s="25">
        <v>296</v>
      </c>
      <c r="B303" s="29" t="s">
        <v>2710</v>
      </c>
      <c r="C303" s="25" t="s">
        <v>536</v>
      </c>
      <c r="D303" s="25" t="s">
        <v>1549</v>
      </c>
      <c r="E303" s="27" t="s">
        <v>2711</v>
      </c>
      <c r="F303" s="27" t="s">
        <v>102</v>
      </c>
      <c r="G303" s="27" t="s">
        <v>2712</v>
      </c>
      <c r="H303" s="27" t="s">
        <v>2713</v>
      </c>
      <c r="I303" s="27" t="s">
        <v>1687</v>
      </c>
      <c r="J303" s="27" t="s">
        <v>2714</v>
      </c>
      <c r="K303" s="27" t="s">
        <v>2715</v>
      </c>
      <c r="L303" s="27" t="s">
        <v>106</v>
      </c>
      <c r="M303" s="27" t="s">
        <v>71</v>
      </c>
      <c r="N303" s="27" t="s">
        <v>107</v>
      </c>
      <c r="O303" s="27" t="s">
        <v>2716</v>
      </c>
      <c r="P303" s="27" t="s">
        <v>2717</v>
      </c>
      <c r="Q303" s="27" t="s">
        <v>1954</v>
      </c>
      <c r="R303" s="27" t="s">
        <v>161</v>
      </c>
      <c r="S303" s="30" t="s">
        <v>2639</v>
      </c>
      <c r="T303" s="25" t="s">
        <v>371</v>
      </c>
      <c r="U303" s="27">
        <v>2021</v>
      </c>
      <c r="V303" s="25" t="s">
        <v>79</v>
      </c>
      <c r="W303" s="27">
        <v>2021.3</v>
      </c>
      <c r="X303" s="27">
        <v>2021.11</v>
      </c>
      <c r="Y303" s="29">
        <v>113</v>
      </c>
      <c r="Z303" s="26">
        <v>97.0184</v>
      </c>
      <c r="AA303" s="26"/>
      <c r="AB303" s="50"/>
      <c r="AC303" s="26">
        <v>15.9816</v>
      </c>
      <c r="AD303" s="27" t="s">
        <v>2717</v>
      </c>
      <c r="AE303" s="27" t="s">
        <v>2717</v>
      </c>
      <c r="AF303" s="25" t="s">
        <v>78</v>
      </c>
      <c r="AG303" s="25" t="str">
        <f>VLOOKUP(B303,[1]Sheet1!$B:$K,10,0)</f>
        <v>是</v>
      </c>
      <c r="AH303" s="25" t="s">
        <v>78</v>
      </c>
      <c r="AI303" s="27" t="s">
        <v>79</v>
      </c>
      <c r="AJ303" s="27" t="str">
        <f>VLOOKUP(B303,[1]Sheet1!$B:$H,7,0)</f>
        <v>是</v>
      </c>
      <c r="AK303" s="27" t="str">
        <f>VLOOKUP(B303,[1]Sheet1!$B:$I,8,0)</f>
        <v>是</v>
      </c>
      <c r="AL303" s="27"/>
      <c r="AM303" s="27" t="str">
        <f>VLOOKUP(B303,[1]Sheet1!$B:$J,9,0)</f>
        <v>是</v>
      </c>
      <c r="AN303" s="27"/>
      <c r="AO303" s="33" t="s">
        <v>1956</v>
      </c>
      <c r="AP303" s="33">
        <v>17726656999</v>
      </c>
      <c r="AQ303" s="26" t="s">
        <v>152</v>
      </c>
      <c r="AR303" s="26"/>
    </row>
    <row r="304" s="4" customFormat="1" ht="60" spans="1:44">
      <c r="A304" s="25">
        <v>297</v>
      </c>
      <c r="B304" s="29" t="s">
        <v>2718</v>
      </c>
      <c r="C304" s="25" t="s">
        <v>536</v>
      </c>
      <c r="D304" s="25" t="s">
        <v>1549</v>
      </c>
      <c r="E304" s="27" t="s">
        <v>2719</v>
      </c>
      <c r="F304" s="27" t="s">
        <v>102</v>
      </c>
      <c r="G304" s="27" t="s">
        <v>2720</v>
      </c>
      <c r="H304" s="27" t="s">
        <v>2721</v>
      </c>
      <c r="I304" s="27" t="s">
        <v>2722</v>
      </c>
      <c r="J304" s="27" t="s">
        <v>2723</v>
      </c>
      <c r="K304" s="27" t="s">
        <v>2724</v>
      </c>
      <c r="L304" s="27" t="s">
        <v>2725</v>
      </c>
      <c r="M304" s="39" t="s">
        <v>1109</v>
      </c>
      <c r="N304" s="27" t="s">
        <v>2726</v>
      </c>
      <c r="O304" s="27" t="s">
        <v>2727</v>
      </c>
      <c r="P304" s="27" t="s">
        <v>2728</v>
      </c>
      <c r="Q304" s="27" t="s">
        <v>2729</v>
      </c>
      <c r="R304" s="27" t="s">
        <v>161</v>
      </c>
      <c r="S304" s="30" t="s">
        <v>2639</v>
      </c>
      <c r="T304" s="27" t="s">
        <v>249</v>
      </c>
      <c r="U304" s="27">
        <v>2021</v>
      </c>
      <c r="V304" s="25" t="s">
        <v>79</v>
      </c>
      <c r="W304" s="27">
        <v>2021.3</v>
      </c>
      <c r="X304" s="27">
        <v>2021.11</v>
      </c>
      <c r="Y304" s="29">
        <v>153</v>
      </c>
      <c r="Z304" s="26">
        <v>61.4225</v>
      </c>
      <c r="AA304" s="26"/>
      <c r="AB304" s="50"/>
      <c r="AC304" s="26">
        <v>91.5775</v>
      </c>
      <c r="AD304" s="27">
        <v>1302</v>
      </c>
      <c r="AE304" s="27">
        <v>1302</v>
      </c>
      <c r="AF304" s="25" t="s">
        <v>78</v>
      </c>
      <c r="AG304" s="25" t="str">
        <f>VLOOKUP(B304,[1]Sheet1!$B:$K,10,0)</f>
        <v>是</v>
      </c>
      <c r="AH304" s="25" t="s">
        <v>78</v>
      </c>
      <c r="AI304" s="27" t="s">
        <v>79</v>
      </c>
      <c r="AJ304" s="27" t="str">
        <f>VLOOKUP(B304,[1]Sheet1!$B:$H,7,0)</f>
        <v>是</v>
      </c>
      <c r="AK304" s="27" t="str">
        <f>VLOOKUP(B304,[1]Sheet1!$B:$I,8,0)</f>
        <v>是</v>
      </c>
      <c r="AL304" s="27"/>
      <c r="AM304" s="27" t="str">
        <f>VLOOKUP(B304,[1]Sheet1!$B:$J,9,0)</f>
        <v>是</v>
      </c>
      <c r="AN304" s="27"/>
      <c r="AO304" s="27" t="s">
        <v>2730</v>
      </c>
      <c r="AP304" s="27">
        <v>15320695566</v>
      </c>
      <c r="AQ304" s="26" t="s">
        <v>152</v>
      </c>
      <c r="AR304" s="26"/>
    </row>
    <row r="305" s="4" customFormat="1" ht="84" spans="1:44">
      <c r="A305" s="25">
        <v>298</v>
      </c>
      <c r="B305" s="29" t="s">
        <v>2731</v>
      </c>
      <c r="C305" s="25" t="s">
        <v>536</v>
      </c>
      <c r="D305" s="25" t="s">
        <v>1549</v>
      </c>
      <c r="E305" s="30" t="s">
        <v>2732</v>
      </c>
      <c r="F305" s="25" t="s">
        <v>102</v>
      </c>
      <c r="G305" s="30" t="s">
        <v>2733</v>
      </c>
      <c r="H305" s="30" t="s">
        <v>2734</v>
      </c>
      <c r="I305" s="30" t="s">
        <v>2735</v>
      </c>
      <c r="J305" s="31" t="s">
        <v>2736</v>
      </c>
      <c r="K305" s="30" t="s">
        <v>2737</v>
      </c>
      <c r="L305" s="27" t="s">
        <v>580</v>
      </c>
      <c r="M305" s="31" t="s">
        <v>581</v>
      </c>
      <c r="N305" s="27" t="s">
        <v>2726</v>
      </c>
      <c r="O305" s="27" t="s">
        <v>2738</v>
      </c>
      <c r="P305" s="27" t="s">
        <v>2739</v>
      </c>
      <c r="Q305" s="27" t="s">
        <v>2740</v>
      </c>
      <c r="R305" s="27" t="s">
        <v>161</v>
      </c>
      <c r="S305" s="30" t="s">
        <v>2639</v>
      </c>
      <c r="T305" s="27" t="s">
        <v>162</v>
      </c>
      <c r="U305" s="30">
        <v>2021</v>
      </c>
      <c r="V305" s="25" t="s">
        <v>79</v>
      </c>
      <c r="W305" s="27">
        <v>2021.3</v>
      </c>
      <c r="X305" s="27">
        <v>2021.11</v>
      </c>
      <c r="Y305" s="29">
        <v>51.3</v>
      </c>
      <c r="Z305" s="26">
        <v>3.0864</v>
      </c>
      <c r="AA305" s="26"/>
      <c r="AB305" s="50"/>
      <c r="AC305" s="26">
        <v>48.2136</v>
      </c>
      <c r="AD305" s="27">
        <v>578</v>
      </c>
      <c r="AE305" s="27">
        <v>253</v>
      </c>
      <c r="AF305" s="25" t="s">
        <v>78</v>
      </c>
      <c r="AG305" s="25" t="str">
        <f>VLOOKUP(B305,[1]Sheet1!$B:$K,10,0)</f>
        <v>是</v>
      </c>
      <c r="AH305" s="25" t="s">
        <v>78</v>
      </c>
      <c r="AI305" s="27" t="s">
        <v>79</v>
      </c>
      <c r="AJ305" s="27" t="str">
        <f>VLOOKUP(B305,[1]Sheet1!$B:$H,7,0)</f>
        <v>是</v>
      </c>
      <c r="AK305" s="27" t="str">
        <f>VLOOKUP(B305,[1]Sheet1!$B:$I,8,0)</f>
        <v>是</v>
      </c>
      <c r="AL305" s="27"/>
      <c r="AM305" s="27" t="str">
        <f>VLOOKUP(B305,[1]Sheet1!$B:$J,9,0)</f>
        <v>是</v>
      </c>
      <c r="AN305" s="27" t="s">
        <v>1982</v>
      </c>
      <c r="AO305" s="27" t="s">
        <v>165</v>
      </c>
      <c r="AP305" s="27" t="s">
        <v>478</v>
      </c>
      <c r="AQ305" s="26" t="s">
        <v>152</v>
      </c>
      <c r="AR305" s="26"/>
    </row>
    <row r="306" s="4" customFormat="1" ht="72" spans="1:44">
      <c r="A306" s="25">
        <v>299</v>
      </c>
      <c r="B306" s="29" t="s">
        <v>2741</v>
      </c>
      <c r="C306" s="25" t="s">
        <v>536</v>
      </c>
      <c r="D306" s="25" t="s">
        <v>1549</v>
      </c>
      <c r="E306" s="27" t="s">
        <v>2742</v>
      </c>
      <c r="F306" s="27" t="s">
        <v>102</v>
      </c>
      <c r="G306" s="27" t="s">
        <v>2743</v>
      </c>
      <c r="H306" s="27" t="s">
        <v>2744</v>
      </c>
      <c r="I306" s="27" t="s">
        <v>2745</v>
      </c>
      <c r="J306" s="27" t="s">
        <v>2746</v>
      </c>
      <c r="K306" s="27" t="s">
        <v>2747</v>
      </c>
      <c r="L306" s="27" t="s">
        <v>2725</v>
      </c>
      <c r="M306" s="39" t="s">
        <v>1109</v>
      </c>
      <c r="N306" s="27" t="s">
        <v>2726</v>
      </c>
      <c r="O306" s="27" t="s">
        <v>2748</v>
      </c>
      <c r="P306" s="27" t="s">
        <v>2728</v>
      </c>
      <c r="Q306" s="27" t="s">
        <v>2729</v>
      </c>
      <c r="R306" s="27" t="s">
        <v>161</v>
      </c>
      <c r="S306" s="30" t="s">
        <v>2639</v>
      </c>
      <c r="T306" s="27" t="s">
        <v>414</v>
      </c>
      <c r="U306" s="27">
        <v>2021</v>
      </c>
      <c r="V306" s="25" t="s">
        <v>79</v>
      </c>
      <c r="W306" s="27">
        <v>2021.3</v>
      </c>
      <c r="X306" s="27">
        <v>2021.11</v>
      </c>
      <c r="Y306" s="29">
        <v>241.5</v>
      </c>
      <c r="Z306" s="26">
        <v>108.0205</v>
      </c>
      <c r="AA306" s="26"/>
      <c r="AB306" s="50"/>
      <c r="AC306" s="26">
        <v>133.4795</v>
      </c>
      <c r="AD306" s="27" t="s">
        <v>2749</v>
      </c>
      <c r="AE306" s="27" t="s">
        <v>2749</v>
      </c>
      <c r="AF306" s="25" t="s">
        <v>78</v>
      </c>
      <c r="AG306" s="25" t="str">
        <f>VLOOKUP(B306,[1]Sheet1!$B:$K,10,0)</f>
        <v>是</v>
      </c>
      <c r="AH306" s="25" t="s">
        <v>78</v>
      </c>
      <c r="AI306" s="27" t="s">
        <v>79</v>
      </c>
      <c r="AJ306" s="27" t="str">
        <f>VLOOKUP(B306,[1]Sheet1!$B:$H,7,0)</f>
        <v>是</v>
      </c>
      <c r="AK306" s="27" t="str">
        <f>VLOOKUP(B306,[1]Sheet1!$B:$I,8,0)</f>
        <v>是</v>
      </c>
      <c r="AL306" s="27"/>
      <c r="AM306" s="27" t="str">
        <f>VLOOKUP(B306,[1]Sheet1!$B:$J,9,0)</f>
        <v>是</v>
      </c>
      <c r="AN306" s="27"/>
      <c r="AO306" s="25" t="s">
        <v>416</v>
      </c>
      <c r="AP306" s="25">
        <v>13983519928</v>
      </c>
      <c r="AQ306" s="26" t="s">
        <v>152</v>
      </c>
      <c r="AR306" s="26"/>
    </row>
    <row r="307" s="4" customFormat="1" ht="120" spans="1:44">
      <c r="A307" s="25">
        <v>300</v>
      </c>
      <c r="B307" s="29" t="s">
        <v>2750</v>
      </c>
      <c r="C307" s="25" t="s">
        <v>536</v>
      </c>
      <c r="D307" s="25" t="s">
        <v>1549</v>
      </c>
      <c r="E307" s="27" t="s">
        <v>2751</v>
      </c>
      <c r="F307" s="27" t="s">
        <v>102</v>
      </c>
      <c r="G307" s="27" t="s">
        <v>2752</v>
      </c>
      <c r="H307" s="27" t="s">
        <v>2753</v>
      </c>
      <c r="I307" s="27" t="s">
        <v>2754</v>
      </c>
      <c r="J307" s="27" t="s">
        <v>2755</v>
      </c>
      <c r="K307" s="27" t="s">
        <v>2756</v>
      </c>
      <c r="L307" s="27" t="s">
        <v>391</v>
      </c>
      <c r="M307" s="39" t="s">
        <v>1109</v>
      </c>
      <c r="N307" s="27" t="s">
        <v>2319</v>
      </c>
      <c r="O307" s="27" t="s">
        <v>2757</v>
      </c>
      <c r="P307" s="27" t="s">
        <v>2758</v>
      </c>
      <c r="Q307" s="27" t="s">
        <v>1954</v>
      </c>
      <c r="R307" s="27" t="s">
        <v>2759</v>
      </c>
      <c r="S307" s="30" t="s">
        <v>2639</v>
      </c>
      <c r="T307" s="27" t="s">
        <v>311</v>
      </c>
      <c r="U307" s="27">
        <v>2021</v>
      </c>
      <c r="V307" s="25" t="s">
        <v>79</v>
      </c>
      <c r="W307" s="27">
        <v>2021.3</v>
      </c>
      <c r="X307" s="27">
        <v>2021.11</v>
      </c>
      <c r="Y307" s="29">
        <v>70</v>
      </c>
      <c r="Z307" s="26">
        <v>20.6586</v>
      </c>
      <c r="AA307" s="26"/>
      <c r="AB307" s="50"/>
      <c r="AC307" s="26">
        <v>49.3414</v>
      </c>
      <c r="AD307" s="27">
        <v>5000</v>
      </c>
      <c r="AE307" s="27">
        <v>5000</v>
      </c>
      <c r="AF307" s="25" t="s">
        <v>78</v>
      </c>
      <c r="AG307" s="25" t="str">
        <f>VLOOKUP(B307,[1]Sheet1!$B:$K,10,0)</f>
        <v>是</v>
      </c>
      <c r="AH307" s="25" t="s">
        <v>78</v>
      </c>
      <c r="AI307" s="27" t="s">
        <v>79</v>
      </c>
      <c r="AJ307" s="27" t="str">
        <f>VLOOKUP(B307,[1]Sheet1!$B:$H,7,0)</f>
        <v>是</v>
      </c>
      <c r="AK307" s="27" t="str">
        <f>VLOOKUP(B307,[1]Sheet1!$B:$I,8,0)</f>
        <v>是</v>
      </c>
      <c r="AL307" s="27"/>
      <c r="AM307" s="27" t="str">
        <f>VLOOKUP(B307,[1]Sheet1!$B:$J,9,0)</f>
        <v>是</v>
      </c>
      <c r="AN307" s="27" t="s">
        <v>2760</v>
      </c>
      <c r="AO307" s="27" t="s">
        <v>2761</v>
      </c>
      <c r="AP307" s="27">
        <v>17783531081</v>
      </c>
      <c r="AQ307" s="26" t="s">
        <v>152</v>
      </c>
      <c r="AR307" s="26"/>
    </row>
    <row r="308" s="4" customFormat="1" ht="48" spans="1:44">
      <c r="A308" s="25">
        <v>301</v>
      </c>
      <c r="B308" s="29" t="s">
        <v>2762</v>
      </c>
      <c r="C308" s="25" t="s">
        <v>536</v>
      </c>
      <c r="D308" s="25" t="s">
        <v>1549</v>
      </c>
      <c r="E308" s="30" t="s">
        <v>2763</v>
      </c>
      <c r="F308" s="27" t="s">
        <v>102</v>
      </c>
      <c r="G308" s="27" t="s">
        <v>2764</v>
      </c>
      <c r="H308" s="36" t="s">
        <v>2765</v>
      </c>
      <c r="I308" s="36" t="s">
        <v>2694</v>
      </c>
      <c r="J308" s="36" t="s">
        <v>2766</v>
      </c>
      <c r="K308" s="27" t="s">
        <v>2767</v>
      </c>
      <c r="L308" s="36" t="s">
        <v>106</v>
      </c>
      <c r="M308" s="36" t="s">
        <v>71</v>
      </c>
      <c r="N308" s="36" t="s">
        <v>107</v>
      </c>
      <c r="O308" s="36" t="s">
        <v>2697</v>
      </c>
      <c r="P308" s="36" t="s">
        <v>2768</v>
      </c>
      <c r="Q308" s="27" t="s">
        <v>2769</v>
      </c>
      <c r="R308" s="27" t="s">
        <v>161</v>
      </c>
      <c r="S308" s="30" t="s">
        <v>2639</v>
      </c>
      <c r="T308" s="27" t="s">
        <v>330</v>
      </c>
      <c r="U308" s="27">
        <v>2021</v>
      </c>
      <c r="V308" s="25" t="s">
        <v>79</v>
      </c>
      <c r="W308" s="27">
        <v>2021.3</v>
      </c>
      <c r="X308" s="27">
        <v>2021.11</v>
      </c>
      <c r="Y308" s="29">
        <v>100</v>
      </c>
      <c r="Z308" s="26">
        <v>55.472</v>
      </c>
      <c r="AA308" s="26"/>
      <c r="AB308" s="53">
        <v>40</v>
      </c>
      <c r="AC308" s="26">
        <v>4.528</v>
      </c>
      <c r="AD308" s="27">
        <v>4800</v>
      </c>
      <c r="AE308" s="27">
        <v>4800</v>
      </c>
      <c r="AF308" s="25" t="s">
        <v>78</v>
      </c>
      <c r="AG308" s="25" t="str">
        <f>VLOOKUP(B308,[1]Sheet1!$B:$K,10,0)</f>
        <v>是</v>
      </c>
      <c r="AH308" s="25" t="s">
        <v>78</v>
      </c>
      <c r="AI308" s="36" t="s">
        <v>79</v>
      </c>
      <c r="AJ308" s="27" t="str">
        <f>VLOOKUP(B308,[1]Sheet1!$B:$H,7,0)</f>
        <v>是</v>
      </c>
      <c r="AK308" s="27" t="str">
        <f>VLOOKUP(B308,[1]Sheet1!$B:$I,8,0)</f>
        <v>是</v>
      </c>
      <c r="AL308" s="27"/>
      <c r="AM308" s="27" t="str">
        <f>VLOOKUP(B308,[1]Sheet1!$B:$J,9,0)</f>
        <v>是</v>
      </c>
      <c r="AN308" s="27"/>
      <c r="AO308" s="27" t="s">
        <v>2770</v>
      </c>
      <c r="AP308" s="27">
        <v>13896920803</v>
      </c>
      <c r="AQ308" s="27" t="s">
        <v>2771</v>
      </c>
      <c r="AR308" s="62" t="s">
        <v>573</v>
      </c>
    </row>
    <row r="309" s="4" customFormat="1" ht="192" spans="1:44">
      <c r="A309" s="25">
        <v>302</v>
      </c>
      <c r="B309" s="29" t="s">
        <v>2772</v>
      </c>
      <c r="C309" s="25" t="s">
        <v>536</v>
      </c>
      <c r="D309" s="25" t="s">
        <v>1549</v>
      </c>
      <c r="E309" s="27" t="s">
        <v>2773</v>
      </c>
      <c r="F309" s="27" t="s">
        <v>102</v>
      </c>
      <c r="G309" s="27" t="s">
        <v>400</v>
      </c>
      <c r="H309" s="27" t="s">
        <v>2774</v>
      </c>
      <c r="I309" s="27" t="s">
        <v>2775</v>
      </c>
      <c r="J309" s="27" t="s">
        <v>2774</v>
      </c>
      <c r="K309" s="27" t="s">
        <v>2776</v>
      </c>
      <c r="L309" s="27" t="s">
        <v>106</v>
      </c>
      <c r="M309" s="27" t="s">
        <v>71</v>
      </c>
      <c r="N309" s="27" t="s">
        <v>107</v>
      </c>
      <c r="O309" s="27" t="s">
        <v>2777</v>
      </c>
      <c r="P309" s="27" t="s">
        <v>2778</v>
      </c>
      <c r="Q309" s="27" t="s">
        <v>2729</v>
      </c>
      <c r="R309" s="27" t="s">
        <v>161</v>
      </c>
      <c r="S309" s="30" t="s">
        <v>2639</v>
      </c>
      <c r="T309" s="27" t="s">
        <v>211</v>
      </c>
      <c r="U309" s="27">
        <v>2021</v>
      </c>
      <c r="V309" s="25" t="s">
        <v>79</v>
      </c>
      <c r="W309" s="27">
        <v>2021.3</v>
      </c>
      <c r="X309" s="27">
        <v>2021.11</v>
      </c>
      <c r="Y309" s="29">
        <v>120</v>
      </c>
      <c r="Z309" s="26">
        <v>81.4293</v>
      </c>
      <c r="AA309" s="26"/>
      <c r="AB309" s="50"/>
      <c r="AC309" s="26">
        <v>38.5707</v>
      </c>
      <c r="AD309" s="27" t="s">
        <v>2779</v>
      </c>
      <c r="AE309" s="27" t="s">
        <v>2780</v>
      </c>
      <c r="AF309" s="25" t="s">
        <v>78</v>
      </c>
      <c r="AG309" s="25" t="str">
        <f>VLOOKUP(B309,[1]Sheet1!$B:$K,10,0)</f>
        <v>是</v>
      </c>
      <c r="AH309" s="25" t="s">
        <v>78</v>
      </c>
      <c r="AI309" s="27" t="s">
        <v>79</v>
      </c>
      <c r="AJ309" s="27" t="str">
        <f>VLOOKUP(B309,[1]Sheet1!$B:$H,7,0)</f>
        <v>是</v>
      </c>
      <c r="AK309" s="27" t="str">
        <f>VLOOKUP(B309,[1]Sheet1!$B:$I,8,0)</f>
        <v>是</v>
      </c>
      <c r="AL309" s="27"/>
      <c r="AM309" s="27" t="str">
        <f>VLOOKUP(B309,[1]Sheet1!$B:$J,9,0)</f>
        <v>是</v>
      </c>
      <c r="AN309" s="27"/>
      <c r="AO309" s="27" t="s">
        <v>213</v>
      </c>
      <c r="AP309" s="27">
        <v>13668409288</v>
      </c>
      <c r="AQ309" s="26" t="s">
        <v>152</v>
      </c>
      <c r="AR309" s="26"/>
    </row>
    <row r="310" s="4" customFormat="1" ht="96" spans="1:44">
      <c r="A310" s="25">
        <v>303</v>
      </c>
      <c r="B310" s="29" t="s">
        <v>2781</v>
      </c>
      <c r="C310" s="25" t="s">
        <v>536</v>
      </c>
      <c r="D310" s="25" t="s">
        <v>1549</v>
      </c>
      <c r="E310" s="27" t="s">
        <v>2782</v>
      </c>
      <c r="F310" s="27" t="s">
        <v>102</v>
      </c>
      <c r="G310" s="27" t="s">
        <v>2783</v>
      </c>
      <c r="H310" s="27" t="s">
        <v>2713</v>
      </c>
      <c r="I310" s="27" t="s">
        <v>1687</v>
      </c>
      <c r="J310" s="27" t="s">
        <v>2714</v>
      </c>
      <c r="K310" s="27" t="s">
        <v>2784</v>
      </c>
      <c r="L310" s="27" t="s">
        <v>106</v>
      </c>
      <c r="M310" s="27" t="s">
        <v>71</v>
      </c>
      <c r="N310" s="27" t="s">
        <v>107</v>
      </c>
      <c r="O310" s="27" t="s">
        <v>2716</v>
      </c>
      <c r="P310" s="27" t="s">
        <v>2784</v>
      </c>
      <c r="Q310" s="27" t="s">
        <v>1954</v>
      </c>
      <c r="R310" s="27" t="s">
        <v>161</v>
      </c>
      <c r="S310" s="30" t="s">
        <v>2639</v>
      </c>
      <c r="T310" s="25" t="s">
        <v>364</v>
      </c>
      <c r="U310" s="27">
        <v>2021</v>
      </c>
      <c r="V310" s="25" t="s">
        <v>79</v>
      </c>
      <c r="W310" s="27">
        <v>2021.3</v>
      </c>
      <c r="X310" s="27">
        <v>2021.11</v>
      </c>
      <c r="Y310" s="29">
        <v>14.1239</v>
      </c>
      <c r="Z310" s="26">
        <v>14.1239</v>
      </c>
      <c r="AA310" s="26"/>
      <c r="AB310" s="50"/>
      <c r="AC310" s="26"/>
      <c r="AD310" s="27" t="s">
        <v>2784</v>
      </c>
      <c r="AE310" s="27" t="s">
        <v>2784</v>
      </c>
      <c r="AF310" s="25" t="s">
        <v>78</v>
      </c>
      <c r="AG310" s="25" t="str">
        <f>VLOOKUP(B310,[1]Sheet1!$B:$K,10,0)</f>
        <v>是</v>
      </c>
      <c r="AH310" s="25" t="s">
        <v>78</v>
      </c>
      <c r="AI310" s="27" t="s">
        <v>78</v>
      </c>
      <c r="AJ310" s="27" t="str">
        <f>VLOOKUP(B310,[1]Sheet1!$B:$H,7,0)</f>
        <v>是</v>
      </c>
      <c r="AK310" s="27" t="str">
        <f>VLOOKUP(B310,[1]Sheet1!$B:$I,8,0)</f>
        <v>是</v>
      </c>
      <c r="AL310" s="27"/>
      <c r="AM310" s="27" t="str">
        <f>VLOOKUP(B310,[1]Sheet1!$B:$J,9,0)</f>
        <v>是</v>
      </c>
      <c r="AN310" s="27"/>
      <c r="AO310" s="33" t="s">
        <v>2785</v>
      </c>
      <c r="AP310" s="33">
        <v>15334582575</v>
      </c>
      <c r="AQ310" s="26" t="s">
        <v>152</v>
      </c>
      <c r="AR310" s="26"/>
    </row>
    <row r="311" s="4" customFormat="1" ht="72" spans="1:44">
      <c r="A311" s="25">
        <v>304</v>
      </c>
      <c r="B311" s="29" t="s">
        <v>2786</v>
      </c>
      <c r="C311" s="25" t="s">
        <v>536</v>
      </c>
      <c r="D311" s="25" t="s">
        <v>1549</v>
      </c>
      <c r="E311" s="27" t="s">
        <v>2787</v>
      </c>
      <c r="F311" s="87" t="s">
        <v>102</v>
      </c>
      <c r="G311" s="27" t="s">
        <v>2788</v>
      </c>
      <c r="H311" s="87" t="s">
        <v>2789</v>
      </c>
      <c r="I311" s="87" t="s">
        <v>2790</v>
      </c>
      <c r="J311" s="87" t="s">
        <v>2789</v>
      </c>
      <c r="K311" s="27" t="s">
        <v>2791</v>
      </c>
      <c r="L311" s="87" t="s">
        <v>70</v>
      </c>
      <c r="M311" s="87" t="s">
        <v>71</v>
      </c>
      <c r="N311" s="27" t="s">
        <v>107</v>
      </c>
      <c r="O311" s="87" t="s">
        <v>2792</v>
      </c>
      <c r="P311" s="87" t="s">
        <v>1969</v>
      </c>
      <c r="Q311" s="87" t="s">
        <v>2793</v>
      </c>
      <c r="R311" s="87" t="s">
        <v>2794</v>
      </c>
      <c r="S311" s="30" t="s">
        <v>2639</v>
      </c>
      <c r="T311" s="87" t="s">
        <v>382</v>
      </c>
      <c r="U311" s="88">
        <v>2021</v>
      </c>
      <c r="V311" s="25" t="s">
        <v>79</v>
      </c>
      <c r="W311" s="27">
        <v>2021.3</v>
      </c>
      <c r="X311" s="27">
        <v>2021.11</v>
      </c>
      <c r="Y311" s="29">
        <v>32</v>
      </c>
      <c r="Z311" s="26">
        <v>17.42</v>
      </c>
      <c r="AA311" s="26"/>
      <c r="AB311" s="50"/>
      <c r="AC311" s="26">
        <v>14.58</v>
      </c>
      <c r="AD311" s="27" t="s">
        <v>2795</v>
      </c>
      <c r="AE311" s="27" t="s">
        <v>2795</v>
      </c>
      <c r="AF311" s="25" t="s">
        <v>78</v>
      </c>
      <c r="AG311" s="25" t="str">
        <f>VLOOKUP(B311,[1]Sheet1!$B:$K,10,0)</f>
        <v>是</v>
      </c>
      <c r="AH311" s="25" t="s">
        <v>78</v>
      </c>
      <c r="AI311" s="88" t="s">
        <v>79</v>
      </c>
      <c r="AJ311" s="27" t="str">
        <f>VLOOKUP(B311,[1]Sheet1!$B:$H,7,0)</f>
        <v>是</v>
      </c>
      <c r="AK311" s="27" t="str">
        <f>VLOOKUP(B311,[1]Sheet1!$B:$I,8,0)</f>
        <v>是</v>
      </c>
      <c r="AL311" s="27"/>
      <c r="AM311" s="27" t="str">
        <f>VLOOKUP(B311,[1]Sheet1!$B:$J,9,0)</f>
        <v>是</v>
      </c>
      <c r="AN311" s="27"/>
      <c r="AO311" s="87" t="s">
        <v>384</v>
      </c>
      <c r="AP311" s="94" t="s">
        <v>2796</v>
      </c>
      <c r="AQ311" s="26" t="s">
        <v>152</v>
      </c>
      <c r="AR311" s="26"/>
    </row>
    <row r="312" s="4" customFormat="1" ht="60" spans="1:44">
      <c r="A312" s="25">
        <v>305</v>
      </c>
      <c r="B312" s="29" t="s">
        <v>2797</v>
      </c>
      <c r="C312" s="25" t="s">
        <v>536</v>
      </c>
      <c r="D312" s="25" t="s">
        <v>1549</v>
      </c>
      <c r="E312" s="27" t="s">
        <v>2798</v>
      </c>
      <c r="F312" s="27" t="s">
        <v>102</v>
      </c>
      <c r="G312" s="27" t="s">
        <v>2799</v>
      </c>
      <c r="H312" s="27" t="s">
        <v>2652</v>
      </c>
      <c r="I312" s="27" t="s">
        <v>2652</v>
      </c>
      <c r="J312" s="27" t="s">
        <v>2800</v>
      </c>
      <c r="K312" s="27" t="s">
        <v>2801</v>
      </c>
      <c r="L312" s="27" t="s">
        <v>484</v>
      </c>
      <c r="M312" s="27" t="s">
        <v>71</v>
      </c>
      <c r="N312" s="27" t="s">
        <v>107</v>
      </c>
      <c r="O312" s="27" t="s">
        <v>2802</v>
      </c>
      <c r="P312" s="27" t="s">
        <v>2803</v>
      </c>
      <c r="Q312" s="27" t="s">
        <v>2804</v>
      </c>
      <c r="R312" s="27" t="s">
        <v>1911</v>
      </c>
      <c r="S312" s="30" t="s">
        <v>2639</v>
      </c>
      <c r="T312" s="27" t="s">
        <v>77</v>
      </c>
      <c r="U312" s="27">
        <v>2021</v>
      </c>
      <c r="V312" s="25" t="s">
        <v>79</v>
      </c>
      <c r="W312" s="27">
        <v>2021.3</v>
      </c>
      <c r="X312" s="27">
        <v>2021.11</v>
      </c>
      <c r="Y312" s="29">
        <v>131.52</v>
      </c>
      <c r="Z312" s="26">
        <v>70.2344</v>
      </c>
      <c r="AA312" s="26"/>
      <c r="AB312" s="50"/>
      <c r="AC312" s="26">
        <v>61.2856</v>
      </c>
      <c r="AD312" s="27">
        <v>5950</v>
      </c>
      <c r="AE312" s="27">
        <v>5950</v>
      </c>
      <c r="AF312" s="25" t="s">
        <v>78</v>
      </c>
      <c r="AG312" s="25" t="str">
        <f>VLOOKUP(B312,[1]Sheet1!$B:$K,10,0)</f>
        <v>是</v>
      </c>
      <c r="AH312" s="25" t="s">
        <v>78</v>
      </c>
      <c r="AI312" s="27" t="s">
        <v>79</v>
      </c>
      <c r="AJ312" s="27" t="str">
        <f>VLOOKUP(B312,[1]Sheet1!$B:$H,7,0)</f>
        <v>是</v>
      </c>
      <c r="AK312" s="27" t="str">
        <f>VLOOKUP(B312,[1]Sheet1!$B:$I,8,0)</f>
        <v>是</v>
      </c>
      <c r="AL312" s="27"/>
      <c r="AM312" s="27" t="str">
        <f>VLOOKUP(B312,[1]Sheet1!$B:$J,9,0)</f>
        <v>是</v>
      </c>
      <c r="AN312" s="27"/>
      <c r="AO312" s="27" t="s">
        <v>2805</v>
      </c>
      <c r="AP312" s="27">
        <v>13110109701</v>
      </c>
      <c r="AQ312" s="26" t="s">
        <v>152</v>
      </c>
      <c r="AR312" s="26"/>
    </row>
    <row r="313" s="4" customFormat="1" ht="84" spans="1:44">
      <c r="A313" s="25">
        <v>306</v>
      </c>
      <c r="B313" s="29" t="s">
        <v>2806</v>
      </c>
      <c r="C313" s="25" t="s">
        <v>536</v>
      </c>
      <c r="D313" s="25" t="s">
        <v>1549</v>
      </c>
      <c r="E313" s="30" t="s">
        <v>2807</v>
      </c>
      <c r="F313" s="27" t="s">
        <v>102</v>
      </c>
      <c r="G313" s="27" t="s">
        <v>2808</v>
      </c>
      <c r="H313" s="27" t="s">
        <v>2809</v>
      </c>
      <c r="I313" s="27" t="s">
        <v>2810</v>
      </c>
      <c r="J313" s="25" t="s">
        <v>2811</v>
      </c>
      <c r="K313" s="25" t="s">
        <v>2812</v>
      </c>
      <c r="L313" s="27" t="s">
        <v>106</v>
      </c>
      <c r="M313" s="27" t="s">
        <v>71</v>
      </c>
      <c r="N313" s="27" t="s">
        <v>107</v>
      </c>
      <c r="O313" s="25" t="s">
        <v>1824</v>
      </c>
      <c r="P313" s="25" t="s">
        <v>2812</v>
      </c>
      <c r="Q313" s="27" t="s">
        <v>2656</v>
      </c>
      <c r="R313" s="27" t="s">
        <v>161</v>
      </c>
      <c r="S313" s="30" t="s">
        <v>2639</v>
      </c>
      <c r="T313" s="25" t="s">
        <v>174</v>
      </c>
      <c r="U313" s="27">
        <v>2021</v>
      </c>
      <c r="V313" s="25" t="s">
        <v>79</v>
      </c>
      <c r="W313" s="27">
        <v>2021.3</v>
      </c>
      <c r="X313" s="27">
        <v>2021.11</v>
      </c>
      <c r="Y313" s="29">
        <v>69.1</v>
      </c>
      <c r="Z313" s="26">
        <v>54.5027</v>
      </c>
      <c r="AA313" s="26"/>
      <c r="AB313" s="50"/>
      <c r="AC313" s="26">
        <v>14.5973</v>
      </c>
      <c r="AD313" s="25" t="s">
        <v>2812</v>
      </c>
      <c r="AE313" s="25" t="s">
        <v>2812</v>
      </c>
      <c r="AF313" s="25" t="s">
        <v>78</v>
      </c>
      <c r="AG313" s="25" t="str">
        <f>VLOOKUP(B313,[1]Sheet1!$B:$K,10,0)</f>
        <v>是</v>
      </c>
      <c r="AH313" s="25" t="s">
        <v>78</v>
      </c>
      <c r="AI313" s="27" t="s">
        <v>79</v>
      </c>
      <c r="AJ313" s="27" t="str">
        <f>VLOOKUP(B313,[1]Sheet1!$B:$H,7,0)</f>
        <v>是</v>
      </c>
      <c r="AK313" s="27" t="str">
        <f>VLOOKUP(B313,[1]Sheet1!$B:$I,8,0)</f>
        <v>是</v>
      </c>
      <c r="AL313" s="27"/>
      <c r="AM313" s="27" t="str">
        <f>VLOOKUP(B313,[1]Sheet1!$B:$J,9,0)</f>
        <v>是</v>
      </c>
      <c r="AN313" s="27"/>
      <c r="AO313" s="27" t="s">
        <v>1833</v>
      </c>
      <c r="AP313" s="27">
        <v>18166360155</v>
      </c>
      <c r="AQ313" s="26" t="s">
        <v>152</v>
      </c>
      <c r="AR313" s="26"/>
    </row>
    <row r="314" s="4" customFormat="1" ht="48" spans="1:44">
      <c r="A314" s="25">
        <v>307</v>
      </c>
      <c r="B314" s="29" t="s">
        <v>2813</v>
      </c>
      <c r="C314" s="25" t="s">
        <v>536</v>
      </c>
      <c r="D314" s="25" t="s">
        <v>1549</v>
      </c>
      <c r="E314" s="30" t="s">
        <v>2814</v>
      </c>
      <c r="F314" s="27" t="s">
        <v>102</v>
      </c>
      <c r="G314" s="27" t="s">
        <v>688</v>
      </c>
      <c r="H314" s="27" t="s">
        <v>2815</v>
      </c>
      <c r="I314" s="27" t="s">
        <v>2816</v>
      </c>
      <c r="J314" s="27" t="s">
        <v>2817</v>
      </c>
      <c r="K314" s="27" t="s">
        <v>2818</v>
      </c>
      <c r="L314" s="27" t="s">
        <v>106</v>
      </c>
      <c r="M314" s="27" t="s">
        <v>106</v>
      </c>
      <c r="N314" s="27" t="s">
        <v>107</v>
      </c>
      <c r="O314" s="27" t="s">
        <v>2819</v>
      </c>
      <c r="P314" s="27" t="s">
        <v>2820</v>
      </c>
      <c r="Q314" s="27" t="s">
        <v>2656</v>
      </c>
      <c r="R314" s="27" t="s">
        <v>161</v>
      </c>
      <c r="S314" s="30" t="s">
        <v>2639</v>
      </c>
      <c r="T314" s="27" t="s">
        <v>296</v>
      </c>
      <c r="U314" s="27">
        <v>2021</v>
      </c>
      <c r="V314" s="25" t="s">
        <v>79</v>
      </c>
      <c r="W314" s="27">
        <v>2021.3</v>
      </c>
      <c r="X314" s="27">
        <v>2021.11</v>
      </c>
      <c r="Y314" s="29">
        <v>157.8</v>
      </c>
      <c r="Z314" s="26">
        <v>61.7941</v>
      </c>
      <c r="AA314" s="26"/>
      <c r="AB314" s="50"/>
      <c r="AC314" s="26">
        <v>96.0059</v>
      </c>
      <c r="AD314" s="27" t="s">
        <v>1877</v>
      </c>
      <c r="AE314" s="27" t="s">
        <v>1877</v>
      </c>
      <c r="AF314" s="25" t="s">
        <v>78</v>
      </c>
      <c r="AG314" s="25" t="str">
        <f>VLOOKUP(B314,[1]Sheet1!$B:$K,10,0)</f>
        <v>是</v>
      </c>
      <c r="AH314" s="25" t="s">
        <v>78</v>
      </c>
      <c r="AI314" s="27" t="s">
        <v>79</v>
      </c>
      <c r="AJ314" s="27" t="str">
        <f>VLOOKUP(B314,[1]Sheet1!$B:$H,7,0)</f>
        <v>是</v>
      </c>
      <c r="AK314" s="27" t="str">
        <f>VLOOKUP(B314,[1]Sheet1!$B:$I,8,0)</f>
        <v>是</v>
      </c>
      <c r="AL314" s="27"/>
      <c r="AM314" s="27" t="str">
        <f>VLOOKUP(B314,[1]Sheet1!$B:$J,9,0)</f>
        <v>是</v>
      </c>
      <c r="AN314" s="27"/>
      <c r="AO314" s="27" t="s">
        <v>2821</v>
      </c>
      <c r="AP314" s="27">
        <v>17783168966</v>
      </c>
      <c r="AQ314" s="26" t="s">
        <v>152</v>
      </c>
      <c r="AR314" s="26"/>
    </row>
    <row r="315" s="4" customFormat="1" ht="409.5" spans="1:44">
      <c r="A315" s="25">
        <v>308</v>
      </c>
      <c r="B315" s="29" t="s">
        <v>2822</v>
      </c>
      <c r="C315" s="25" t="s">
        <v>536</v>
      </c>
      <c r="D315" s="25" t="s">
        <v>1549</v>
      </c>
      <c r="E315" s="30" t="s">
        <v>2823</v>
      </c>
      <c r="F315" s="27" t="s">
        <v>102</v>
      </c>
      <c r="G315" s="27" t="s">
        <v>2824</v>
      </c>
      <c r="H315" s="27" t="s">
        <v>2825</v>
      </c>
      <c r="I315" s="27" t="s">
        <v>2826</v>
      </c>
      <c r="J315" s="30" t="s">
        <v>2827</v>
      </c>
      <c r="K315" s="30" t="s">
        <v>2827</v>
      </c>
      <c r="L315" s="25" t="s">
        <v>2678</v>
      </c>
      <c r="M315" s="25" t="s">
        <v>434</v>
      </c>
      <c r="N315" s="25" t="s">
        <v>107</v>
      </c>
      <c r="O315" s="25" t="s">
        <v>2828</v>
      </c>
      <c r="P315" s="27" t="s">
        <v>2829</v>
      </c>
      <c r="Q315" s="27" t="s">
        <v>2830</v>
      </c>
      <c r="R315" s="25" t="s">
        <v>2831</v>
      </c>
      <c r="S315" s="30" t="s">
        <v>2639</v>
      </c>
      <c r="T315" s="27" t="s">
        <v>223</v>
      </c>
      <c r="U315" s="27">
        <v>2021</v>
      </c>
      <c r="V315" s="25" t="s">
        <v>79</v>
      </c>
      <c r="W315" s="27">
        <v>2021.3</v>
      </c>
      <c r="X315" s="27">
        <v>2021.11</v>
      </c>
      <c r="Y315" s="29">
        <v>186.26</v>
      </c>
      <c r="Z315" s="26">
        <v>64.5292</v>
      </c>
      <c r="AA315" s="26"/>
      <c r="AB315" s="50"/>
      <c r="AC315" s="26">
        <v>121.7308</v>
      </c>
      <c r="AD315" s="27">
        <v>7349</v>
      </c>
      <c r="AE315" s="27">
        <v>2666</v>
      </c>
      <c r="AF315" s="25" t="s">
        <v>78</v>
      </c>
      <c r="AG315" s="25" t="str">
        <f>VLOOKUP(B315,[1]Sheet1!$B:$K,10,0)</f>
        <v>是</v>
      </c>
      <c r="AH315" s="25" t="s">
        <v>78</v>
      </c>
      <c r="AI315" s="27" t="s">
        <v>79</v>
      </c>
      <c r="AJ315" s="27" t="str">
        <f>VLOOKUP(B315,[1]Sheet1!$B:$H,7,0)</f>
        <v>是</v>
      </c>
      <c r="AK315" s="27" t="str">
        <f>VLOOKUP(B315,[1]Sheet1!$B:$I,8,0)</f>
        <v>是</v>
      </c>
      <c r="AL315" s="27"/>
      <c r="AM315" s="27" t="str">
        <f>VLOOKUP(B315,[1]Sheet1!$B:$J,9,0)</f>
        <v>是</v>
      </c>
      <c r="AN315" s="27"/>
      <c r="AO315" s="27" t="s">
        <v>353</v>
      </c>
      <c r="AP315" s="27">
        <v>17783221101</v>
      </c>
      <c r="AQ315" s="26" t="s">
        <v>152</v>
      </c>
      <c r="AR315" s="26"/>
    </row>
    <row r="316" s="4" customFormat="1" ht="72" spans="1:44">
      <c r="A316" s="25">
        <v>309</v>
      </c>
      <c r="B316" s="29" t="s">
        <v>2832</v>
      </c>
      <c r="C316" s="25" t="s">
        <v>536</v>
      </c>
      <c r="D316" s="25" t="s">
        <v>1549</v>
      </c>
      <c r="E316" s="27" t="s">
        <v>2833</v>
      </c>
      <c r="F316" s="27" t="s">
        <v>102</v>
      </c>
      <c r="G316" s="27" t="s">
        <v>481</v>
      </c>
      <c r="H316" s="27" t="s">
        <v>2015</v>
      </c>
      <c r="I316" s="27" t="s">
        <v>2026</v>
      </c>
      <c r="J316" s="27" t="s">
        <v>2834</v>
      </c>
      <c r="K316" s="27" t="s">
        <v>2835</v>
      </c>
      <c r="L316" s="27" t="s">
        <v>2836</v>
      </c>
      <c r="M316" s="27" t="s">
        <v>2837</v>
      </c>
      <c r="N316" s="27" t="s">
        <v>2838</v>
      </c>
      <c r="O316" s="27" t="s">
        <v>2839</v>
      </c>
      <c r="P316" s="27" t="s">
        <v>2015</v>
      </c>
      <c r="Q316" s="27" t="s">
        <v>2840</v>
      </c>
      <c r="R316" s="37" t="s">
        <v>437</v>
      </c>
      <c r="S316" s="30" t="s">
        <v>2639</v>
      </c>
      <c r="T316" s="27" t="s">
        <v>488</v>
      </c>
      <c r="U316" s="27">
        <v>2021</v>
      </c>
      <c r="V316" s="25" t="s">
        <v>79</v>
      </c>
      <c r="W316" s="27">
        <v>2021.3</v>
      </c>
      <c r="X316" s="27">
        <v>2021.11</v>
      </c>
      <c r="Y316" s="29">
        <v>45.8099</v>
      </c>
      <c r="Z316" s="26">
        <v>45.8099</v>
      </c>
      <c r="AA316" s="26"/>
      <c r="AB316" s="50"/>
      <c r="AC316" s="26"/>
      <c r="AD316" s="27">
        <v>1500</v>
      </c>
      <c r="AE316" s="27">
        <v>350</v>
      </c>
      <c r="AF316" s="25" t="s">
        <v>78</v>
      </c>
      <c r="AG316" s="25" t="str">
        <f>VLOOKUP(B316,[1]Sheet1!$B:$K,10,0)</f>
        <v>是</v>
      </c>
      <c r="AH316" s="25" t="s">
        <v>78</v>
      </c>
      <c r="AI316" s="27" t="s">
        <v>79</v>
      </c>
      <c r="AJ316" s="27" t="str">
        <f>VLOOKUP(B316,[1]Sheet1!$B:$H,7,0)</f>
        <v>是</v>
      </c>
      <c r="AK316" s="27" t="str">
        <f>VLOOKUP(B316,[1]Sheet1!$B:$I,8,0)</f>
        <v>是</v>
      </c>
      <c r="AL316" s="25"/>
      <c r="AM316" s="27" t="str">
        <f>VLOOKUP(B316,[1]Sheet1!$B:$J,9,0)</f>
        <v>是</v>
      </c>
      <c r="AN316" s="27"/>
      <c r="AO316" s="27" t="s">
        <v>491</v>
      </c>
      <c r="AP316" s="27">
        <v>13452682639</v>
      </c>
      <c r="AQ316" s="26" t="s">
        <v>152</v>
      </c>
      <c r="AR316" s="26"/>
    </row>
    <row r="317" s="4" customFormat="1" ht="48" spans="1:44">
      <c r="A317" s="25">
        <v>310</v>
      </c>
      <c r="B317" s="29" t="s">
        <v>2841</v>
      </c>
      <c r="C317" s="25" t="s">
        <v>536</v>
      </c>
      <c r="D317" s="25" t="s">
        <v>1549</v>
      </c>
      <c r="E317" s="27" t="s">
        <v>2842</v>
      </c>
      <c r="F317" s="27" t="s">
        <v>102</v>
      </c>
      <c r="G317" s="27" t="s">
        <v>2843</v>
      </c>
      <c r="H317" s="27" t="s">
        <v>2844</v>
      </c>
      <c r="I317" s="25" t="s">
        <v>2845</v>
      </c>
      <c r="J317" s="27" t="s">
        <v>2842</v>
      </c>
      <c r="K317" s="27" t="s">
        <v>2842</v>
      </c>
      <c r="L317" s="27" t="s">
        <v>2846</v>
      </c>
      <c r="M317" s="25" t="s">
        <v>90</v>
      </c>
      <c r="N317" s="25" t="s">
        <v>107</v>
      </c>
      <c r="O317" s="27" t="s">
        <v>2847</v>
      </c>
      <c r="P317" s="27" t="s">
        <v>2848</v>
      </c>
      <c r="Q317" s="27" t="s">
        <v>2849</v>
      </c>
      <c r="R317" s="25" t="s">
        <v>2850</v>
      </c>
      <c r="S317" s="30" t="s">
        <v>2639</v>
      </c>
      <c r="T317" s="27" t="s">
        <v>96</v>
      </c>
      <c r="U317" s="25" t="s">
        <v>2050</v>
      </c>
      <c r="V317" s="25" t="s">
        <v>79</v>
      </c>
      <c r="W317" s="27">
        <v>2021.3</v>
      </c>
      <c r="X317" s="27">
        <v>2021.11</v>
      </c>
      <c r="Y317" s="29">
        <v>99</v>
      </c>
      <c r="Z317" s="26">
        <v>26.7246</v>
      </c>
      <c r="AA317" s="26"/>
      <c r="AB317" s="50"/>
      <c r="AC317" s="26">
        <v>72.2754</v>
      </c>
      <c r="AD317" s="27" t="s">
        <v>2851</v>
      </c>
      <c r="AE317" s="27" t="s">
        <v>1630</v>
      </c>
      <c r="AF317" s="25" t="s">
        <v>78</v>
      </c>
      <c r="AG317" s="25" t="str">
        <f>VLOOKUP(B317,[1]Sheet1!$B:$K,10,0)</f>
        <v>是</v>
      </c>
      <c r="AH317" s="25" t="s">
        <v>78</v>
      </c>
      <c r="AI317" s="27" t="s">
        <v>78</v>
      </c>
      <c r="AJ317" s="27" t="str">
        <f>VLOOKUP(B317,[1]Sheet1!$B:$H,7,0)</f>
        <v>是</v>
      </c>
      <c r="AK317" s="27" t="str">
        <f>VLOOKUP(B317,[1]Sheet1!$B:$I,8,0)</f>
        <v>是</v>
      </c>
      <c r="AL317" s="27"/>
      <c r="AM317" s="27" t="str">
        <f>VLOOKUP(B317,[1]Sheet1!$B:$J,9,0)</f>
        <v>是</v>
      </c>
      <c r="AN317" s="27"/>
      <c r="AO317" s="25" t="s">
        <v>97</v>
      </c>
      <c r="AP317" s="25">
        <v>17784027560</v>
      </c>
      <c r="AQ317" s="26" t="s">
        <v>152</v>
      </c>
      <c r="AR317" s="26"/>
    </row>
    <row r="318" s="7" customFormat="1" ht="96" spans="1:44">
      <c r="A318" s="25">
        <v>311</v>
      </c>
      <c r="B318" s="29" t="s">
        <v>2852</v>
      </c>
      <c r="C318" s="25" t="s">
        <v>536</v>
      </c>
      <c r="D318" s="25" t="s">
        <v>1549</v>
      </c>
      <c r="E318" s="27" t="s">
        <v>2853</v>
      </c>
      <c r="F318" s="27" t="s">
        <v>102</v>
      </c>
      <c r="G318" s="27" t="s">
        <v>2854</v>
      </c>
      <c r="H318" s="27" t="s">
        <v>2703</v>
      </c>
      <c r="I318" s="27" t="s">
        <v>2704</v>
      </c>
      <c r="J318" s="27" t="s">
        <v>2705</v>
      </c>
      <c r="K318" s="27" t="s">
        <v>2855</v>
      </c>
      <c r="L318" s="27" t="s">
        <v>106</v>
      </c>
      <c r="M318" s="27" t="s">
        <v>71</v>
      </c>
      <c r="N318" s="27" t="s">
        <v>107</v>
      </c>
      <c r="O318" s="27" t="s">
        <v>2707</v>
      </c>
      <c r="P318" s="27" t="s">
        <v>2856</v>
      </c>
      <c r="Q318" s="27" t="s">
        <v>2072</v>
      </c>
      <c r="R318" s="27" t="s">
        <v>161</v>
      </c>
      <c r="S318" s="30" t="s">
        <v>2639</v>
      </c>
      <c r="T318" s="27" t="s">
        <v>187</v>
      </c>
      <c r="U318" s="27">
        <v>2021</v>
      </c>
      <c r="V318" s="25" t="s">
        <v>79</v>
      </c>
      <c r="W318" s="27">
        <v>2021.3</v>
      </c>
      <c r="X318" s="27">
        <v>2021.11</v>
      </c>
      <c r="Y318" s="26">
        <v>299.2551</v>
      </c>
      <c r="Z318" s="26">
        <v>299.2551</v>
      </c>
      <c r="AA318" s="26"/>
      <c r="AB318" s="26"/>
      <c r="AC318" s="26"/>
      <c r="AD318" s="27">
        <v>592</v>
      </c>
      <c r="AE318" s="27">
        <v>592</v>
      </c>
      <c r="AF318" s="25" t="s">
        <v>78</v>
      </c>
      <c r="AG318" s="25" t="str">
        <f>VLOOKUP(B318,[1]Sheet1!$B:$K,10,0)</f>
        <v>是</v>
      </c>
      <c r="AH318" s="25" t="s">
        <v>78</v>
      </c>
      <c r="AI318" s="27" t="s">
        <v>79</v>
      </c>
      <c r="AJ318" s="27" t="str">
        <f>VLOOKUP(B318,[1]Sheet1!$B:$H,7,0)</f>
        <v>是</v>
      </c>
      <c r="AK318" s="27" t="str">
        <f>VLOOKUP(B318,[1]Sheet1!$B:$I,8,0)</f>
        <v>是</v>
      </c>
      <c r="AL318" s="27"/>
      <c r="AM318" s="27" t="str">
        <f>VLOOKUP(B318,[1]Sheet1!$B:$J,9,0)</f>
        <v>是</v>
      </c>
      <c r="AN318" s="27"/>
      <c r="AO318" s="27" t="s">
        <v>2857</v>
      </c>
      <c r="AP318" s="27">
        <v>13452715378</v>
      </c>
      <c r="AQ318" s="26" t="s">
        <v>152</v>
      </c>
      <c r="AR318" s="26"/>
    </row>
    <row r="319" s="7" customFormat="1" ht="48" spans="1:44">
      <c r="A319" s="25">
        <v>312</v>
      </c>
      <c r="B319" s="29" t="s">
        <v>2858</v>
      </c>
      <c r="C319" s="25" t="s">
        <v>536</v>
      </c>
      <c r="D319" s="25" t="s">
        <v>1549</v>
      </c>
      <c r="E319" s="27" t="s">
        <v>2859</v>
      </c>
      <c r="F319" s="27" t="s">
        <v>65</v>
      </c>
      <c r="G319" s="27" t="s">
        <v>2860</v>
      </c>
      <c r="H319" s="27" t="s">
        <v>2861</v>
      </c>
      <c r="I319" s="27" t="s">
        <v>2861</v>
      </c>
      <c r="J319" s="27" t="s">
        <v>2862</v>
      </c>
      <c r="K319" s="27" t="s">
        <v>2863</v>
      </c>
      <c r="L319" s="27" t="s">
        <v>106</v>
      </c>
      <c r="M319" s="27" t="s">
        <v>71</v>
      </c>
      <c r="N319" s="27" t="s">
        <v>107</v>
      </c>
      <c r="O319" s="27" t="s">
        <v>2864</v>
      </c>
      <c r="P319" s="27" t="s">
        <v>2863</v>
      </c>
      <c r="Q319" s="27" t="s">
        <v>2865</v>
      </c>
      <c r="R319" s="27" t="s">
        <v>161</v>
      </c>
      <c r="S319" s="30" t="s">
        <v>2639</v>
      </c>
      <c r="T319" s="27" t="s">
        <v>270</v>
      </c>
      <c r="U319" s="27">
        <v>2021</v>
      </c>
      <c r="V319" s="25" t="s">
        <v>79</v>
      </c>
      <c r="W319" s="27">
        <v>2021.3</v>
      </c>
      <c r="X319" s="27">
        <v>2021.11</v>
      </c>
      <c r="Y319" s="29">
        <v>216.4</v>
      </c>
      <c r="Z319" s="26">
        <v>120.402572</v>
      </c>
      <c r="AA319" s="26"/>
      <c r="AB319" s="26"/>
      <c r="AC319" s="26">
        <v>95.997428</v>
      </c>
      <c r="AD319" s="27" t="s">
        <v>2866</v>
      </c>
      <c r="AE319" s="27" t="s">
        <v>2866</v>
      </c>
      <c r="AF319" s="25" t="s">
        <v>78</v>
      </c>
      <c r="AG319" s="25" t="str">
        <f>VLOOKUP(B319,[1]Sheet1!$B:$K,10,0)</f>
        <v>是</v>
      </c>
      <c r="AH319" s="25" t="s">
        <v>78</v>
      </c>
      <c r="AI319" s="27" t="s">
        <v>79</v>
      </c>
      <c r="AJ319" s="27" t="str">
        <f>VLOOKUP(B319,[1]Sheet1!$B:$H,7,0)</f>
        <v>是</v>
      </c>
      <c r="AK319" s="27" t="str">
        <f>VLOOKUP(B319,[1]Sheet1!$B:$I,8,0)</f>
        <v>是</v>
      </c>
      <c r="AL319" s="27"/>
      <c r="AM319" s="27" t="str">
        <f>VLOOKUP(B319,[1]Sheet1!$B:$J,9,0)</f>
        <v>是</v>
      </c>
      <c r="AN319" s="27"/>
      <c r="AO319" s="27" t="s">
        <v>2867</v>
      </c>
      <c r="AP319" s="27">
        <v>18598714666</v>
      </c>
      <c r="AQ319" s="25" t="s">
        <v>953</v>
      </c>
      <c r="AR319" s="26"/>
    </row>
    <row r="320" s="7" customFormat="1" ht="108" spans="1:44">
      <c r="A320" s="25">
        <v>313</v>
      </c>
      <c r="B320" s="29" t="s">
        <v>2868</v>
      </c>
      <c r="C320" s="25" t="s">
        <v>536</v>
      </c>
      <c r="D320" s="25" t="s">
        <v>1549</v>
      </c>
      <c r="E320" s="25" t="s">
        <v>2869</v>
      </c>
      <c r="F320" s="27" t="s">
        <v>102</v>
      </c>
      <c r="G320" s="27" t="s">
        <v>2870</v>
      </c>
      <c r="H320" s="27" t="s">
        <v>2871</v>
      </c>
      <c r="I320" s="27" t="s">
        <v>2872</v>
      </c>
      <c r="J320" s="25" t="s">
        <v>2871</v>
      </c>
      <c r="K320" s="27" t="s">
        <v>2873</v>
      </c>
      <c r="L320" s="27" t="s">
        <v>484</v>
      </c>
      <c r="M320" s="27" t="s">
        <v>71</v>
      </c>
      <c r="N320" s="27" t="s">
        <v>107</v>
      </c>
      <c r="O320" s="27" t="s">
        <v>2874</v>
      </c>
      <c r="P320" s="27" t="s">
        <v>2875</v>
      </c>
      <c r="Q320" s="27" t="s">
        <v>2876</v>
      </c>
      <c r="R320" s="27" t="s">
        <v>161</v>
      </c>
      <c r="S320" s="30" t="s">
        <v>2639</v>
      </c>
      <c r="T320" s="27" t="s">
        <v>174</v>
      </c>
      <c r="U320" s="27">
        <v>2021</v>
      </c>
      <c r="V320" s="25" t="s">
        <v>79</v>
      </c>
      <c r="W320" s="27">
        <v>2021.3</v>
      </c>
      <c r="X320" s="27">
        <v>2021.11</v>
      </c>
      <c r="Y320" s="29">
        <v>130.5</v>
      </c>
      <c r="Z320" s="26">
        <v>130.5</v>
      </c>
      <c r="AA320" s="26"/>
      <c r="AB320" s="26"/>
      <c r="AC320" s="26"/>
      <c r="AD320" s="27" t="s">
        <v>2877</v>
      </c>
      <c r="AE320" s="27" t="s">
        <v>2877</v>
      </c>
      <c r="AF320" s="25" t="s">
        <v>78</v>
      </c>
      <c r="AG320" s="25" t="str">
        <f>VLOOKUP(B320,[1]Sheet1!$B:$K,10,0)</f>
        <v>是</v>
      </c>
      <c r="AH320" s="25" t="s">
        <v>78</v>
      </c>
      <c r="AI320" s="27" t="s">
        <v>79</v>
      </c>
      <c r="AJ320" s="27" t="str">
        <f>VLOOKUP(B320,[1]Sheet1!$B:$H,7,0)</f>
        <v>是</v>
      </c>
      <c r="AK320" s="27" t="str">
        <f>VLOOKUP(B320,[1]Sheet1!$B:$I,8,0)</f>
        <v>是</v>
      </c>
      <c r="AL320" s="27"/>
      <c r="AM320" s="27" t="str">
        <f>VLOOKUP(B320,[1]Sheet1!$B:$J,9,0)</f>
        <v>是</v>
      </c>
      <c r="AN320" s="27"/>
      <c r="AO320" s="27" t="s">
        <v>1833</v>
      </c>
      <c r="AP320" s="27">
        <v>18166360155</v>
      </c>
      <c r="AQ320" s="25" t="s">
        <v>953</v>
      </c>
      <c r="AR320" s="26"/>
    </row>
    <row r="321" s="7" customFormat="1" ht="60" spans="1:44">
      <c r="A321" s="25">
        <v>314</v>
      </c>
      <c r="B321" s="29" t="s">
        <v>2878</v>
      </c>
      <c r="C321" s="25" t="s">
        <v>536</v>
      </c>
      <c r="D321" s="25" t="s">
        <v>1549</v>
      </c>
      <c r="E321" s="27" t="s">
        <v>2879</v>
      </c>
      <c r="F321" s="27" t="s">
        <v>102</v>
      </c>
      <c r="G321" s="27" t="s">
        <v>2880</v>
      </c>
      <c r="H321" s="27" t="s">
        <v>2881</v>
      </c>
      <c r="I321" s="27" t="s">
        <v>2882</v>
      </c>
      <c r="J321" s="27" t="s">
        <v>2883</v>
      </c>
      <c r="K321" s="27" t="s">
        <v>2884</v>
      </c>
      <c r="L321" s="27" t="s">
        <v>106</v>
      </c>
      <c r="M321" s="27" t="s">
        <v>71</v>
      </c>
      <c r="N321" s="27" t="s">
        <v>107</v>
      </c>
      <c r="O321" s="27" t="s">
        <v>2885</v>
      </c>
      <c r="P321" s="27" t="s">
        <v>2886</v>
      </c>
      <c r="Q321" s="27" t="s">
        <v>2876</v>
      </c>
      <c r="R321" s="27" t="s">
        <v>161</v>
      </c>
      <c r="S321" s="30" t="s">
        <v>2639</v>
      </c>
      <c r="T321" s="27" t="s">
        <v>174</v>
      </c>
      <c r="U321" s="27">
        <v>2021</v>
      </c>
      <c r="V321" s="27" t="s">
        <v>79</v>
      </c>
      <c r="W321" s="27">
        <v>2021.3</v>
      </c>
      <c r="X321" s="27">
        <v>2021.11</v>
      </c>
      <c r="Y321" s="52">
        <v>45.5</v>
      </c>
      <c r="Z321" s="49">
        <v>37.08</v>
      </c>
      <c r="AA321" s="49"/>
      <c r="AB321" s="26"/>
      <c r="AC321" s="49">
        <v>8.42</v>
      </c>
      <c r="AD321" s="27" t="s">
        <v>2887</v>
      </c>
      <c r="AE321" s="27" t="s">
        <v>2887</v>
      </c>
      <c r="AF321" s="25" t="s">
        <v>78</v>
      </c>
      <c r="AG321" s="25" t="str">
        <f>VLOOKUP(B321,[1]Sheet1!$B:$K,10,0)</f>
        <v>是</v>
      </c>
      <c r="AH321" s="25" t="s">
        <v>78</v>
      </c>
      <c r="AI321" s="27" t="s">
        <v>79</v>
      </c>
      <c r="AJ321" s="27" t="str">
        <f>VLOOKUP(B321,[1]Sheet1!$B:$H,7,0)</f>
        <v>是</v>
      </c>
      <c r="AK321" s="27" t="str">
        <f>VLOOKUP(B321,[1]Sheet1!$B:$I,8,0)</f>
        <v>是</v>
      </c>
      <c r="AL321" s="27"/>
      <c r="AM321" s="27" t="str">
        <f>VLOOKUP(B321,[1]Sheet1!$B:$J,9,0)</f>
        <v>是</v>
      </c>
      <c r="AN321" s="27"/>
      <c r="AO321" s="27" t="s">
        <v>1833</v>
      </c>
      <c r="AP321" s="27">
        <v>18166360155</v>
      </c>
      <c r="AQ321" s="26"/>
      <c r="AR321" s="26"/>
    </row>
    <row r="322" s="7" customFormat="1" ht="36" spans="1:44">
      <c r="A322" s="25">
        <v>315</v>
      </c>
      <c r="B322" s="29" t="s">
        <v>2888</v>
      </c>
      <c r="C322" s="25" t="s">
        <v>536</v>
      </c>
      <c r="D322" s="25" t="s">
        <v>1549</v>
      </c>
      <c r="E322" s="27" t="s">
        <v>2889</v>
      </c>
      <c r="F322" s="27" t="s">
        <v>65</v>
      </c>
      <c r="G322" s="27" t="s">
        <v>2890</v>
      </c>
      <c r="H322" s="27" t="s">
        <v>2891</v>
      </c>
      <c r="I322" s="30" t="s">
        <v>2892</v>
      </c>
      <c r="J322" s="30" t="s">
        <v>2892</v>
      </c>
      <c r="K322" s="27" t="s">
        <v>2889</v>
      </c>
      <c r="L322" s="27" t="s">
        <v>106</v>
      </c>
      <c r="M322" s="27" t="s">
        <v>71</v>
      </c>
      <c r="N322" s="27" t="s">
        <v>107</v>
      </c>
      <c r="O322" s="30" t="s">
        <v>2892</v>
      </c>
      <c r="P322" s="27" t="s">
        <v>2893</v>
      </c>
      <c r="Q322" s="27" t="s">
        <v>2876</v>
      </c>
      <c r="R322" s="27" t="s">
        <v>161</v>
      </c>
      <c r="S322" s="30" t="s">
        <v>2639</v>
      </c>
      <c r="T322" s="27" t="s">
        <v>322</v>
      </c>
      <c r="U322" s="27">
        <v>2021</v>
      </c>
      <c r="V322" s="25" t="s">
        <v>78</v>
      </c>
      <c r="W322" s="27">
        <v>2021.3</v>
      </c>
      <c r="X322" s="27">
        <v>2021.11</v>
      </c>
      <c r="Y322" s="52">
        <v>50</v>
      </c>
      <c r="Z322" s="49"/>
      <c r="AA322" s="49"/>
      <c r="AB322" s="26"/>
      <c r="AC322" s="49">
        <v>50</v>
      </c>
      <c r="AD322" s="27" t="s">
        <v>2894</v>
      </c>
      <c r="AE322" s="27" t="s">
        <v>2893</v>
      </c>
      <c r="AF322" s="25" t="s">
        <v>78</v>
      </c>
      <c r="AG322" s="25" t="s">
        <v>78</v>
      </c>
      <c r="AH322" s="25" t="s">
        <v>78</v>
      </c>
      <c r="AI322" s="27" t="s">
        <v>79</v>
      </c>
      <c r="AJ322" s="27" t="s">
        <v>78</v>
      </c>
      <c r="AK322" s="27" t="s">
        <v>78</v>
      </c>
      <c r="AL322" s="27"/>
      <c r="AM322" s="27" t="s">
        <v>78</v>
      </c>
      <c r="AN322" s="27"/>
      <c r="AO322" s="27" t="s">
        <v>323</v>
      </c>
      <c r="AP322" s="27">
        <v>13896202000</v>
      </c>
      <c r="AQ322" s="26"/>
      <c r="AR322" s="26" t="s">
        <v>81</v>
      </c>
    </row>
    <row r="323" s="7" customFormat="1" ht="36" spans="1:44">
      <c r="A323" s="25">
        <v>316</v>
      </c>
      <c r="B323" s="26" t="s">
        <v>2895</v>
      </c>
      <c r="C323" s="25" t="s">
        <v>536</v>
      </c>
      <c r="D323" s="25" t="s">
        <v>1549</v>
      </c>
      <c r="E323" s="25" t="s">
        <v>2896</v>
      </c>
      <c r="F323" s="25" t="s">
        <v>102</v>
      </c>
      <c r="G323" s="25" t="s">
        <v>2897</v>
      </c>
      <c r="H323" s="33" t="s">
        <v>2898</v>
      </c>
      <c r="I323" s="28" t="s">
        <v>2899</v>
      </c>
      <c r="J323" s="28" t="s">
        <v>2899</v>
      </c>
      <c r="K323" s="25" t="s">
        <v>2900</v>
      </c>
      <c r="L323" s="27" t="s">
        <v>106</v>
      </c>
      <c r="M323" s="27" t="s">
        <v>71</v>
      </c>
      <c r="N323" s="27" t="s">
        <v>107</v>
      </c>
      <c r="O323" s="28" t="s">
        <v>2899</v>
      </c>
      <c r="P323" s="25" t="s">
        <v>2901</v>
      </c>
      <c r="Q323" s="27" t="s">
        <v>2876</v>
      </c>
      <c r="R323" s="27" t="s">
        <v>161</v>
      </c>
      <c r="S323" s="30" t="s">
        <v>2639</v>
      </c>
      <c r="T323" s="27" t="s">
        <v>322</v>
      </c>
      <c r="U323" s="27">
        <v>2021</v>
      </c>
      <c r="V323" s="25" t="s">
        <v>79</v>
      </c>
      <c r="W323" s="27">
        <v>2021.3</v>
      </c>
      <c r="X323" s="27">
        <v>2021.11</v>
      </c>
      <c r="Y323" s="29">
        <v>30</v>
      </c>
      <c r="Z323" s="26">
        <v>25.6263</v>
      </c>
      <c r="AA323" s="26"/>
      <c r="AB323" s="26"/>
      <c r="AC323" s="26">
        <v>4.3737</v>
      </c>
      <c r="AD323" s="25" t="s">
        <v>2901</v>
      </c>
      <c r="AE323" s="25" t="s">
        <v>2901</v>
      </c>
      <c r="AF323" s="25" t="s">
        <v>78</v>
      </c>
      <c r="AG323" s="25" t="str">
        <f>VLOOKUP(B323,[1]Sheet1!$B:$K,10,0)</f>
        <v>是</v>
      </c>
      <c r="AH323" s="25" t="s">
        <v>78</v>
      </c>
      <c r="AI323" s="27" t="s">
        <v>79</v>
      </c>
      <c r="AJ323" s="27" t="str">
        <f>VLOOKUP(B323,[1]Sheet1!$B:$H,7,0)</f>
        <v>是</v>
      </c>
      <c r="AK323" s="27" t="str">
        <f>VLOOKUP(B323,[1]Sheet1!$B:$I,8,0)</f>
        <v>是</v>
      </c>
      <c r="AL323" s="45"/>
      <c r="AM323" s="27" t="str">
        <f>VLOOKUP(B323,[1]Sheet1!$B:$J,9,0)</f>
        <v>是</v>
      </c>
      <c r="AN323" s="45"/>
      <c r="AO323" s="27" t="s">
        <v>323</v>
      </c>
      <c r="AP323" s="27">
        <v>13896202000</v>
      </c>
      <c r="AQ323" s="25" t="s">
        <v>953</v>
      </c>
      <c r="AR323" s="26"/>
    </row>
    <row r="324" s="7" customFormat="1" ht="120" spans="1:44">
      <c r="A324" s="25">
        <v>317</v>
      </c>
      <c r="B324" s="26" t="s">
        <v>2902</v>
      </c>
      <c r="C324" s="25" t="s">
        <v>536</v>
      </c>
      <c r="D324" s="25" t="s">
        <v>1549</v>
      </c>
      <c r="E324" s="25" t="s">
        <v>2903</v>
      </c>
      <c r="F324" s="25" t="s">
        <v>102</v>
      </c>
      <c r="G324" s="25" t="s">
        <v>2904</v>
      </c>
      <c r="H324" s="25" t="s">
        <v>2905</v>
      </c>
      <c r="I324" s="25" t="s">
        <v>2906</v>
      </c>
      <c r="J324" s="25" t="s">
        <v>2907</v>
      </c>
      <c r="K324" s="25" t="s">
        <v>2907</v>
      </c>
      <c r="L324" s="25" t="s">
        <v>70</v>
      </c>
      <c r="M324" s="25" t="s">
        <v>71</v>
      </c>
      <c r="N324" s="25" t="s">
        <v>878</v>
      </c>
      <c r="O324" s="25" t="s">
        <v>2908</v>
      </c>
      <c r="P324" s="25" t="s">
        <v>2909</v>
      </c>
      <c r="Q324" s="25" t="s">
        <v>1922</v>
      </c>
      <c r="R324" s="25" t="s">
        <v>75</v>
      </c>
      <c r="S324" s="30" t="s">
        <v>2639</v>
      </c>
      <c r="T324" s="25" t="s">
        <v>77</v>
      </c>
      <c r="U324" s="25">
        <v>2021</v>
      </c>
      <c r="V324" s="25" t="s">
        <v>79</v>
      </c>
      <c r="W324" s="27">
        <v>2021.3</v>
      </c>
      <c r="X324" s="27">
        <v>2021.11</v>
      </c>
      <c r="Y324" s="29">
        <v>90</v>
      </c>
      <c r="Z324" s="26">
        <v>90</v>
      </c>
      <c r="AA324" s="26"/>
      <c r="AB324" s="26"/>
      <c r="AC324" s="26"/>
      <c r="AD324" s="25">
        <v>140</v>
      </c>
      <c r="AE324" s="25">
        <v>140</v>
      </c>
      <c r="AF324" s="25" t="s">
        <v>78</v>
      </c>
      <c r="AG324" s="25" t="str">
        <f>VLOOKUP(B324,[1]Sheet1!$B:$K,10,0)</f>
        <v>是</v>
      </c>
      <c r="AH324" s="25" t="s">
        <v>78</v>
      </c>
      <c r="AI324" s="25" t="s">
        <v>79</v>
      </c>
      <c r="AJ324" s="27" t="str">
        <f>VLOOKUP(B324,[1]Sheet1!$B:$H,7,0)</f>
        <v>是</v>
      </c>
      <c r="AK324" s="27" t="str">
        <f>VLOOKUP(B324,[1]Sheet1!$B:$I,8,0)</f>
        <v>是</v>
      </c>
      <c r="AL324" s="25"/>
      <c r="AM324" s="27" t="str">
        <f>VLOOKUP(B324,[1]Sheet1!$B:$J,9,0)</f>
        <v>是</v>
      </c>
      <c r="AN324" s="27"/>
      <c r="AO324" s="25" t="s">
        <v>1923</v>
      </c>
      <c r="AP324" s="25">
        <v>15123388959</v>
      </c>
      <c r="AQ324" s="25" t="s">
        <v>953</v>
      </c>
      <c r="AR324" s="26"/>
    </row>
    <row r="325" s="7" customFormat="1" ht="156" spans="1:44">
      <c r="A325" s="25">
        <v>318</v>
      </c>
      <c r="B325" s="26" t="s">
        <v>2910</v>
      </c>
      <c r="C325" s="25" t="s">
        <v>536</v>
      </c>
      <c r="D325" s="25" t="s">
        <v>1549</v>
      </c>
      <c r="E325" s="28" t="s">
        <v>2911</v>
      </c>
      <c r="F325" s="25" t="s">
        <v>102</v>
      </c>
      <c r="G325" s="25" t="s">
        <v>2912</v>
      </c>
      <c r="H325" s="25" t="s">
        <v>2913</v>
      </c>
      <c r="I325" s="25" t="s">
        <v>2914</v>
      </c>
      <c r="J325" s="28" t="s">
        <v>2911</v>
      </c>
      <c r="K325" s="28" t="s">
        <v>2911</v>
      </c>
      <c r="L325" s="25" t="s">
        <v>2678</v>
      </c>
      <c r="M325" s="25" t="s">
        <v>2915</v>
      </c>
      <c r="N325" s="25" t="s">
        <v>107</v>
      </c>
      <c r="O325" s="25" t="s">
        <v>2916</v>
      </c>
      <c r="P325" s="25" t="s">
        <v>2917</v>
      </c>
      <c r="Q325" s="25" t="s">
        <v>2918</v>
      </c>
      <c r="R325" s="25" t="s">
        <v>423</v>
      </c>
      <c r="S325" s="30" t="s">
        <v>2639</v>
      </c>
      <c r="T325" s="25" t="s">
        <v>424</v>
      </c>
      <c r="U325" s="25">
        <v>2021</v>
      </c>
      <c r="V325" s="25" t="s">
        <v>78</v>
      </c>
      <c r="W325" s="27">
        <v>2021.3</v>
      </c>
      <c r="X325" s="27">
        <v>2021.11</v>
      </c>
      <c r="Y325" s="52">
        <v>30</v>
      </c>
      <c r="Z325" s="49"/>
      <c r="AA325" s="49"/>
      <c r="AB325" s="26"/>
      <c r="AC325" s="49">
        <v>30</v>
      </c>
      <c r="AD325" s="25">
        <v>24</v>
      </c>
      <c r="AE325" s="25">
        <v>24</v>
      </c>
      <c r="AF325" s="25" t="s">
        <v>78</v>
      </c>
      <c r="AG325" s="25" t="s">
        <v>78</v>
      </c>
      <c r="AH325" s="25" t="s">
        <v>78</v>
      </c>
      <c r="AI325" s="25" t="s">
        <v>79</v>
      </c>
      <c r="AJ325" s="25" t="s">
        <v>78</v>
      </c>
      <c r="AK325" s="27" t="s">
        <v>78</v>
      </c>
      <c r="AL325" s="25"/>
      <c r="AM325" s="25" t="s">
        <v>79</v>
      </c>
      <c r="AN325" s="25" t="s">
        <v>2919</v>
      </c>
      <c r="AO325" s="25" t="s">
        <v>426</v>
      </c>
      <c r="AP325" s="25">
        <v>59500277</v>
      </c>
      <c r="AQ325" s="26"/>
      <c r="AR325" s="26" t="s">
        <v>81</v>
      </c>
    </row>
    <row r="326" s="7" customFormat="1" ht="48" spans="1:44">
      <c r="A326" s="25">
        <v>319</v>
      </c>
      <c r="B326" s="29" t="s">
        <v>2920</v>
      </c>
      <c r="C326" s="25" t="s">
        <v>536</v>
      </c>
      <c r="D326" s="25" t="s">
        <v>1549</v>
      </c>
      <c r="E326" s="30" t="s">
        <v>2921</v>
      </c>
      <c r="F326" s="27" t="s">
        <v>102</v>
      </c>
      <c r="G326" s="27" t="s">
        <v>964</v>
      </c>
      <c r="H326" s="30" t="s">
        <v>2922</v>
      </c>
      <c r="I326" s="27" t="s">
        <v>2923</v>
      </c>
      <c r="J326" s="25" t="s">
        <v>2924</v>
      </c>
      <c r="K326" s="27" t="s">
        <v>2925</v>
      </c>
      <c r="L326" s="27" t="s">
        <v>106</v>
      </c>
      <c r="M326" s="27" t="s">
        <v>71</v>
      </c>
      <c r="N326" s="27" t="s">
        <v>107</v>
      </c>
      <c r="O326" s="27" t="s">
        <v>2926</v>
      </c>
      <c r="P326" s="25" t="s">
        <v>2927</v>
      </c>
      <c r="Q326" s="25" t="s">
        <v>2918</v>
      </c>
      <c r="R326" s="25" t="s">
        <v>2928</v>
      </c>
      <c r="S326" s="30" t="s">
        <v>2639</v>
      </c>
      <c r="T326" s="27" t="s">
        <v>438</v>
      </c>
      <c r="U326" s="27">
        <v>2021</v>
      </c>
      <c r="V326" s="25" t="s">
        <v>79</v>
      </c>
      <c r="W326" s="27">
        <v>2021.3</v>
      </c>
      <c r="X326" s="27">
        <v>2021.11</v>
      </c>
      <c r="Y326" s="29">
        <v>80</v>
      </c>
      <c r="Z326" s="26">
        <v>68.3721</v>
      </c>
      <c r="AA326" s="26"/>
      <c r="AB326" s="26"/>
      <c r="AC326" s="26">
        <v>11.6279</v>
      </c>
      <c r="AD326" s="25" t="s">
        <v>2927</v>
      </c>
      <c r="AE326" s="25" t="s">
        <v>2927</v>
      </c>
      <c r="AF326" s="25" t="s">
        <v>78</v>
      </c>
      <c r="AG326" s="25" t="str">
        <f>VLOOKUP(B326,[1]Sheet1!$B:$K,10,0)</f>
        <v>是</v>
      </c>
      <c r="AH326" s="25" t="s">
        <v>78</v>
      </c>
      <c r="AI326" s="27" t="s">
        <v>79</v>
      </c>
      <c r="AJ326" s="27" t="str">
        <f>VLOOKUP(B326,[1]Sheet1!$B:$H,7,0)</f>
        <v>是</v>
      </c>
      <c r="AK326" s="27" t="str">
        <f>VLOOKUP(B326,[1]Sheet1!$B:$I,8,0)</f>
        <v>否</v>
      </c>
      <c r="AL326" s="27"/>
      <c r="AM326" s="27" t="str">
        <f>VLOOKUP(B326,[1]Sheet1!$B:$J,9,0)</f>
        <v>否</v>
      </c>
      <c r="AN326" s="27"/>
      <c r="AO326" s="27" t="s">
        <v>973</v>
      </c>
      <c r="AP326" s="27">
        <v>13983522702</v>
      </c>
      <c r="AQ326" s="25" t="s">
        <v>953</v>
      </c>
      <c r="AR326" s="26"/>
    </row>
    <row r="327" s="7" customFormat="1" ht="84" spans="1:44">
      <c r="A327" s="25">
        <v>320</v>
      </c>
      <c r="B327" s="29" t="s">
        <v>2929</v>
      </c>
      <c r="C327" s="25" t="s">
        <v>536</v>
      </c>
      <c r="D327" s="25" t="s">
        <v>1549</v>
      </c>
      <c r="E327" s="25" t="s">
        <v>2930</v>
      </c>
      <c r="F327" s="25" t="s">
        <v>102</v>
      </c>
      <c r="G327" s="25" t="s">
        <v>2931</v>
      </c>
      <c r="H327" s="25" t="s">
        <v>2932</v>
      </c>
      <c r="I327" s="25" t="s">
        <v>2933</v>
      </c>
      <c r="J327" s="25" t="s">
        <v>2930</v>
      </c>
      <c r="K327" s="25" t="s">
        <v>2934</v>
      </c>
      <c r="L327" s="25" t="s">
        <v>89</v>
      </c>
      <c r="M327" s="25" t="s">
        <v>90</v>
      </c>
      <c r="N327" s="25" t="s">
        <v>107</v>
      </c>
      <c r="O327" s="25" t="s">
        <v>2935</v>
      </c>
      <c r="P327" s="25" t="s">
        <v>2936</v>
      </c>
      <c r="Q327" s="25" t="s">
        <v>2937</v>
      </c>
      <c r="R327" s="25" t="s">
        <v>396</v>
      </c>
      <c r="S327" s="30" t="s">
        <v>2639</v>
      </c>
      <c r="T327" s="25" t="s">
        <v>96</v>
      </c>
      <c r="U327" s="25" t="s">
        <v>2050</v>
      </c>
      <c r="V327" s="25" t="s">
        <v>79</v>
      </c>
      <c r="W327" s="27">
        <v>2021.3</v>
      </c>
      <c r="X327" s="27">
        <v>2021.11</v>
      </c>
      <c r="Y327" s="29">
        <v>50</v>
      </c>
      <c r="Z327" s="26">
        <v>45.67905</v>
      </c>
      <c r="AA327" s="26"/>
      <c r="AB327" s="26"/>
      <c r="AC327" s="26">
        <v>4.32095</v>
      </c>
      <c r="AD327" s="25" t="s">
        <v>447</v>
      </c>
      <c r="AE327" s="25" t="s">
        <v>2936</v>
      </c>
      <c r="AF327" s="25" t="s">
        <v>78</v>
      </c>
      <c r="AG327" s="25" t="str">
        <f>VLOOKUP(B327,[1]Sheet1!$B:$K,10,0)</f>
        <v>是</v>
      </c>
      <c r="AH327" s="25" t="s">
        <v>78</v>
      </c>
      <c r="AI327" s="25" t="s">
        <v>79</v>
      </c>
      <c r="AJ327" s="27" t="str">
        <f>VLOOKUP(B327,[1]Sheet1!$B:$H,7,0)</f>
        <v>是</v>
      </c>
      <c r="AK327" s="27" t="str">
        <f>VLOOKUP(B327,[1]Sheet1!$B:$I,8,0)</f>
        <v>否</v>
      </c>
      <c r="AL327" s="25"/>
      <c r="AM327" s="27" t="str">
        <f>VLOOKUP(B327,[1]Sheet1!$B:$J,9,0)</f>
        <v>否</v>
      </c>
      <c r="AN327" s="25"/>
      <c r="AO327" s="25" t="s">
        <v>97</v>
      </c>
      <c r="AP327" s="25">
        <v>17784027560</v>
      </c>
      <c r="AQ327" s="25" t="s">
        <v>953</v>
      </c>
      <c r="AR327" s="26"/>
    </row>
    <row r="328" s="7" customFormat="1" ht="96" spans="1:44">
      <c r="A328" s="25">
        <v>321</v>
      </c>
      <c r="B328" s="29" t="s">
        <v>2938</v>
      </c>
      <c r="C328" s="25" t="s">
        <v>536</v>
      </c>
      <c r="D328" s="25" t="s">
        <v>1549</v>
      </c>
      <c r="E328" s="30" t="s">
        <v>2939</v>
      </c>
      <c r="F328" s="30" t="s">
        <v>65</v>
      </c>
      <c r="G328" s="30" t="s">
        <v>2940</v>
      </c>
      <c r="H328" s="30" t="s">
        <v>2941</v>
      </c>
      <c r="I328" s="30" t="s">
        <v>2942</v>
      </c>
      <c r="J328" s="30" t="s">
        <v>2943</v>
      </c>
      <c r="K328" s="30" t="s">
        <v>2944</v>
      </c>
      <c r="L328" s="30" t="s">
        <v>70</v>
      </c>
      <c r="M328" s="30" t="s">
        <v>71</v>
      </c>
      <c r="N328" s="28" t="s">
        <v>2679</v>
      </c>
      <c r="O328" s="28" t="s">
        <v>2926</v>
      </c>
      <c r="P328" s="30" t="s">
        <v>2945</v>
      </c>
      <c r="Q328" s="27" t="s">
        <v>2946</v>
      </c>
      <c r="R328" s="86" t="s">
        <v>464</v>
      </c>
      <c r="S328" s="30" t="s">
        <v>2639</v>
      </c>
      <c r="T328" s="30" t="s">
        <v>148</v>
      </c>
      <c r="U328" s="30">
        <v>2021</v>
      </c>
      <c r="V328" s="25" t="s">
        <v>79</v>
      </c>
      <c r="W328" s="27">
        <v>2021.3</v>
      </c>
      <c r="X328" s="27">
        <v>2021.11</v>
      </c>
      <c r="Y328" s="29">
        <v>70</v>
      </c>
      <c r="Z328" s="26">
        <v>70</v>
      </c>
      <c r="AA328" s="26"/>
      <c r="AB328" s="26"/>
      <c r="AC328" s="26"/>
      <c r="AD328" s="30">
        <v>268</v>
      </c>
      <c r="AE328" s="30">
        <v>268</v>
      </c>
      <c r="AF328" s="25" t="s">
        <v>78</v>
      </c>
      <c r="AG328" s="25" t="str">
        <f>VLOOKUP(B328,[1]Sheet1!$B:$K,10,0)</f>
        <v>是</v>
      </c>
      <c r="AH328" s="25" t="s">
        <v>78</v>
      </c>
      <c r="AI328" s="27" t="s">
        <v>79</v>
      </c>
      <c r="AJ328" s="27" t="str">
        <f>VLOOKUP(B328,[1]Sheet1!$B:$H,7,0)</f>
        <v>是</v>
      </c>
      <c r="AK328" s="27" t="str">
        <f>VLOOKUP(B328,[1]Sheet1!$B:$I,8,0)</f>
        <v>否</v>
      </c>
      <c r="AL328" s="27"/>
      <c r="AM328" s="27" t="str">
        <f>VLOOKUP(B328,[1]Sheet1!$B:$J,9,0)</f>
        <v>否</v>
      </c>
      <c r="AN328" s="27"/>
      <c r="AO328" s="27" t="s">
        <v>465</v>
      </c>
      <c r="AP328" s="27">
        <v>13896249256</v>
      </c>
      <c r="AQ328" s="25" t="s">
        <v>953</v>
      </c>
      <c r="AR328" s="26"/>
    </row>
    <row r="329" s="7" customFormat="1" ht="48" spans="1:44">
      <c r="A329" s="25">
        <v>322</v>
      </c>
      <c r="B329" s="29" t="s">
        <v>2947</v>
      </c>
      <c r="C329" s="25" t="s">
        <v>536</v>
      </c>
      <c r="D329" s="25" t="s">
        <v>1549</v>
      </c>
      <c r="E329" s="30" t="s">
        <v>2948</v>
      </c>
      <c r="F329" s="25" t="s">
        <v>102</v>
      </c>
      <c r="G329" s="30" t="s">
        <v>2733</v>
      </c>
      <c r="H329" s="30" t="s">
        <v>2949</v>
      </c>
      <c r="I329" s="30" t="s">
        <v>2950</v>
      </c>
      <c r="J329" s="30" t="s">
        <v>2951</v>
      </c>
      <c r="K329" s="30" t="s">
        <v>2951</v>
      </c>
      <c r="L329" s="30" t="s">
        <v>70</v>
      </c>
      <c r="M329" s="30" t="s">
        <v>71</v>
      </c>
      <c r="N329" s="28" t="s">
        <v>2679</v>
      </c>
      <c r="O329" s="27" t="s">
        <v>2952</v>
      </c>
      <c r="P329" s="30" t="s">
        <v>2953</v>
      </c>
      <c r="Q329" s="27" t="s">
        <v>2954</v>
      </c>
      <c r="R329" s="27" t="s">
        <v>222</v>
      </c>
      <c r="S329" s="30" t="s">
        <v>2639</v>
      </c>
      <c r="T329" s="27" t="s">
        <v>162</v>
      </c>
      <c r="U329" s="30">
        <v>2021</v>
      </c>
      <c r="V329" s="25" t="s">
        <v>78</v>
      </c>
      <c r="W329" s="27">
        <v>2021.3</v>
      </c>
      <c r="X329" s="27">
        <v>2021.11</v>
      </c>
      <c r="Y329" s="52">
        <v>100</v>
      </c>
      <c r="Z329" s="49"/>
      <c r="AA329" s="49"/>
      <c r="AB329" s="26"/>
      <c r="AC329" s="49">
        <v>100</v>
      </c>
      <c r="AD329" s="30">
        <v>377</v>
      </c>
      <c r="AE329" s="30">
        <v>377</v>
      </c>
      <c r="AF329" s="25" t="s">
        <v>78</v>
      </c>
      <c r="AG329" s="25" t="s">
        <v>78</v>
      </c>
      <c r="AH329" s="25" t="s">
        <v>78</v>
      </c>
      <c r="AI329" s="27" t="s">
        <v>79</v>
      </c>
      <c r="AJ329" s="27" t="s">
        <v>78</v>
      </c>
      <c r="AK329" s="27" t="s">
        <v>78</v>
      </c>
      <c r="AL329" s="27"/>
      <c r="AM329" s="27" t="s">
        <v>78</v>
      </c>
      <c r="AN329" s="27"/>
      <c r="AO329" s="27" t="s">
        <v>165</v>
      </c>
      <c r="AP329" s="27" t="s">
        <v>478</v>
      </c>
      <c r="AQ329" s="26"/>
      <c r="AR329" s="26" t="s">
        <v>81</v>
      </c>
    </row>
    <row r="330" s="7" customFormat="1" ht="120" spans="1:44">
      <c r="A330" s="25">
        <v>323</v>
      </c>
      <c r="B330" s="29" t="s">
        <v>2955</v>
      </c>
      <c r="C330" s="25" t="s">
        <v>536</v>
      </c>
      <c r="D330" s="25" t="s">
        <v>1549</v>
      </c>
      <c r="E330" s="30" t="s">
        <v>2956</v>
      </c>
      <c r="F330" s="27" t="s">
        <v>102</v>
      </c>
      <c r="G330" s="30" t="s">
        <v>2957</v>
      </c>
      <c r="H330" s="30" t="s">
        <v>2958</v>
      </c>
      <c r="I330" s="30" t="s">
        <v>2959</v>
      </c>
      <c r="J330" s="30" t="s">
        <v>2960</v>
      </c>
      <c r="K330" s="30" t="s">
        <v>2961</v>
      </c>
      <c r="L330" s="30" t="s">
        <v>2962</v>
      </c>
      <c r="M330" s="30" t="s">
        <v>71</v>
      </c>
      <c r="N330" s="30" t="s">
        <v>2963</v>
      </c>
      <c r="O330" s="27" t="s">
        <v>2964</v>
      </c>
      <c r="P330" s="30" t="s">
        <v>2965</v>
      </c>
      <c r="Q330" s="27" t="s">
        <v>2966</v>
      </c>
      <c r="R330" s="27" t="s">
        <v>310</v>
      </c>
      <c r="S330" s="30" t="s">
        <v>2639</v>
      </c>
      <c r="T330" s="27" t="s">
        <v>198</v>
      </c>
      <c r="U330" s="30">
        <v>2021</v>
      </c>
      <c r="V330" s="25" t="s">
        <v>78</v>
      </c>
      <c r="W330" s="27">
        <v>2021.01</v>
      </c>
      <c r="X330" s="27">
        <v>2021.11</v>
      </c>
      <c r="Y330" s="52">
        <v>40</v>
      </c>
      <c r="Z330" s="49"/>
      <c r="AA330" s="49"/>
      <c r="AB330" s="26"/>
      <c r="AC330" s="49">
        <v>40</v>
      </c>
      <c r="AD330" s="30">
        <v>686</v>
      </c>
      <c r="AE330" s="30">
        <v>686</v>
      </c>
      <c r="AF330" s="25" t="s">
        <v>78</v>
      </c>
      <c r="AG330" s="25" t="s">
        <v>78</v>
      </c>
      <c r="AH330" s="25" t="s">
        <v>78</v>
      </c>
      <c r="AI330" s="27" t="s">
        <v>79</v>
      </c>
      <c r="AJ330" s="27" t="s">
        <v>79</v>
      </c>
      <c r="AK330" s="27" t="s">
        <v>78</v>
      </c>
      <c r="AL330" s="27"/>
      <c r="AM330" s="27" t="s">
        <v>78</v>
      </c>
      <c r="AN330" s="27"/>
      <c r="AO330" s="27" t="s">
        <v>730</v>
      </c>
      <c r="AP330" s="27">
        <v>15123536663</v>
      </c>
      <c r="AQ330" s="26"/>
      <c r="AR330" s="26" t="s">
        <v>81</v>
      </c>
    </row>
    <row r="331" s="7" customFormat="1" ht="48" spans="1:44">
      <c r="A331" s="25">
        <v>324</v>
      </c>
      <c r="B331" s="29" t="s">
        <v>2967</v>
      </c>
      <c r="C331" s="25" t="s">
        <v>536</v>
      </c>
      <c r="D331" s="25" t="s">
        <v>1549</v>
      </c>
      <c r="E331" s="30" t="s">
        <v>2968</v>
      </c>
      <c r="F331" s="27" t="s">
        <v>102</v>
      </c>
      <c r="G331" s="27" t="s">
        <v>2969</v>
      </c>
      <c r="H331" s="27" t="s">
        <v>2970</v>
      </c>
      <c r="I331" s="27" t="s">
        <v>2971</v>
      </c>
      <c r="J331" s="27" t="s">
        <v>2972</v>
      </c>
      <c r="K331" s="27" t="s">
        <v>2973</v>
      </c>
      <c r="L331" s="27" t="s">
        <v>106</v>
      </c>
      <c r="M331" s="27" t="s">
        <v>71</v>
      </c>
      <c r="N331" s="27" t="s">
        <v>2974</v>
      </c>
      <c r="O331" s="27" t="s">
        <v>2975</v>
      </c>
      <c r="P331" s="27" t="s">
        <v>2976</v>
      </c>
      <c r="Q331" s="27" t="s">
        <v>1599</v>
      </c>
      <c r="R331" s="27" t="s">
        <v>222</v>
      </c>
      <c r="S331" s="30" t="s">
        <v>2639</v>
      </c>
      <c r="T331" s="27" t="s">
        <v>2639</v>
      </c>
      <c r="U331" s="27">
        <v>2021</v>
      </c>
      <c r="V331" s="25" t="s">
        <v>79</v>
      </c>
      <c r="W331" s="27">
        <v>2021.3</v>
      </c>
      <c r="X331" s="27">
        <v>2021.11</v>
      </c>
      <c r="Y331" s="29">
        <v>200</v>
      </c>
      <c r="Z331" s="26">
        <v>200</v>
      </c>
      <c r="AA331" s="26"/>
      <c r="AB331" s="26"/>
      <c r="AC331" s="26"/>
      <c r="AD331" s="27" t="s">
        <v>2976</v>
      </c>
      <c r="AE331" s="27" t="s">
        <v>2976</v>
      </c>
      <c r="AF331" s="25" t="s">
        <v>78</v>
      </c>
      <c r="AG331" s="25" t="str">
        <f>VLOOKUP(B331,[1]Sheet1!$B:$K,10,0)</f>
        <v>否</v>
      </c>
      <c r="AH331" s="25" t="s">
        <v>78</v>
      </c>
      <c r="AI331" s="27" t="s">
        <v>79</v>
      </c>
      <c r="AJ331" s="27" t="str">
        <f>VLOOKUP(B331,[1]Sheet1!$B:$H,7,0)</f>
        <v>是</v>
      </c>
      <c r="AK331" s="27" t="str">
        <f>VLOOKUP(B331,[1]Sheet1!$B:$I,8,0)</f>
        <v>否</v>
      </c>
      <c r="AL331" s="27"/>
      <c r="AM331" s="27" t="str">
        <f>VLOOKUP(B331,[1]Sheet1!$B:$J,9,0)</f>
        <v>否</v>
      </c>
      <c r="AN331" s="27"/>
      <c r="AO331" s="27" t="s">
        <v>2977</v>
      </c>
      <c r="AP331" s="27">
        <v>18983523998</v>
      </c>
      <c r="AQ331" s="25" t="s">
        <v>953</v>
      </c>
      <c r="AR331" s="26"/>
    </row>
    <row r="332" s="7" customFormat="1" ht="48" spans="1:44">
      <c r="A332" s="25">
        <v>325</v>
      </c>
      <c r="B332" s="29" t="s">
        <v>2978</v>
      </c>
      <c r="C332" s="25" t="s">
        <v>536</v>
      </c>
      <c r="D332" s="25" t="s">
        <v>1549</v>
      </c>
      <c r="E332" s="30" t="s">
        <v>2979</v>
      </c>
      <c r="F332" s="27" t="s">
        <v>102</v>
      </c>
      <c r="G332" s="27" t="s">
        <v>2980</v>
      </c>
      <c r="H332" s="27" t="s">
        <v>2981</v>
      </c>
      <c r="I332" s="27" t="s">
        <v>2982</v>
      </c>
      <c r="J332" s="27" t="s">
        <v>2979</v>
      </c>
      <c r="K332" s="27" t="s">
        <v>2983</v>
      </c>
      <c r="L332" s="27" t="s">
        <v>106</v>
      </c>
      <c r="M332" s="27" t="s">
        <v>71</v>
      </c>
      <c r="N332" s="27" t="s">
        <v>2984</v>
      </c>
      <c r="O332" s="27" t="s">
        <v>2985</v>
      </c>
      <c r="P332" s="27" t="s">
        <v>2986</v>
      </c>
      <c r="Q332" s="27" t="s">
        <v>2987</v>
      </c>
      <c r="R332" s="27" t="s">
        <v>2988</v>
      </c>
      <c r="S332" s="30" t="s">
        <v>2639</v>
      </c>
      <c r="T332" s="27" t="s">
        <v>2639</v>
      </c>
      <c r="U332" s="27">
        <v>2021</v>
      </c>
      <c r="V332" s="25" t="s">
        <v>78</v>
      </c>
      <c r="W332" s="27">
        <v>2021.3</v>
      </c>
      <c r="X332" s="27">
        <v>2021.11</v>
      </c>
      <c r="Y332" s="52">
        <v>400</v>
      </c>
      <c r="Z332" s="49"/>
      <c r="AA332" s="49"/>
      <c r="AB332" s="26"/>
      <c r="AC332" s="49">
        <v>400</v>
      </c>
      <c r="AD332" s="27" t="s">
        <v>2989</v>
      </c>
      <c r="AE332" s="27" t="s">
        <v>2989</v>
      </c>
      <c r="AF332" s="25" t="s">
        <v>78</v>
      </c>
      <c r="AG332" s="25" t="s">
        <v>78</v>
      </c>
      <c r="AH332" s="25" t="s">
        <v>78</v>
      </c>
      <c r="AI332" s="27" t="s">
        <v>79</v>
      </c>
      <c r="AJ332" s="27" t="s">
        <v>78</v>
      </c>
      <c r="AK332" s="27" t="s">
        <v>78</v>
      </c>
      <c r="AL332" s="27"/>
      <c r="AM332" s="27" t="s">
        <v>78</v>
      </c>
      <c r="AN332" s="27"/>
      <c r="AO332" s="27" t="s">
        <v>2977</v>
      </c>
      <c r="AP332" s="27">
        <v>18983523998</v>
      </c>
      <c r="AQ332" s="26"/>
      <c r="AR332" s="26" t="s">
        <v>81</v>
      </c>
    </row>
    <row r="333" s="7" customFormat="1" ht="120" spans="1:44">
      <c r="A333" s="25">
        <v>326</v>
      </c>
      <c r="B333" s="29" t="s">
        <v>2990</v>
      </c>
      <c r="C333" s="25" t="s">
        <v>536</v>
      </c>
      <c r="D333" s="25" t="s">
        <v>1549</v>
      </c>
      <c r="E333" s="30" t="s">
        <v>2991</v>
      </c>
      <c r="F333" s="27" t="s">
        <v>65</v>
      </c>
      <c r="G333" s="27" t="s">
        <v>757</v>
      </c>
      <c r="H333" s="27" t="s">
        <v>2992</v>
      </c>
      <c r="I333" s="27" t="s">
        <v>2993</v>
      </c>
      <c r="J333" s="27" t="s">
        <v>2994</v>
      </c>
      <c r="K333" s="25" t="s">
        <v>2991</v>
      </c>
      <c r="L333" s="27" t="s">
        <v>2995</v>
      </c>
      <c r="M333" s="27" t="s">
        <v>2996</v>
      </c>
      <c r="N333" s="27" t="s">
        <v>2997</v>
      </c>
      <c r="O333" s="27" t="s">
        <v>2998</v>
      </c>
      <c r="P333" s="27" t="s">
        <v>2999</v>
      </c>
      <c r="Q333" s="27" t="s">
        <v>2987</v>
      </c>
      <c r="R333" s="27" t="s">
        <v>2988</v>
      </c>
      <c r="S333" s="30" t="s">
        <v>2639</v>
      </c>
      <c r="T333" s="27" t="s">
        <v>2639</v>
      </c>
      <c r="U333" s="27">
        <v>2021</v>
      </c>
      <c r="V333" s="25" t="s">
        <v>79</v>
      </c>
      <c r="W333" s="27">
        <v>2021.3</v>
      </c>
      <c r="X333" s="27">
        <v>2021.11</v>
      </c>
      <c r="Y333" s="29">
        <v>102.4056</v>
      </c>
      <c r="Z333" s="26">
        <v>102.4056</v>
      </c>
      <c r="AA333" s="26"/>
      <c r="AB333" s="26"/>
      <c r="AC333" s="26"/>
      <c r="AD333" s="27" t="s">
        <v>3000</v>
      </c>
      <c r="AE333" s="27" t="s">
        <v>3000</v>
      </c>
      <c r="AF333" s="25" t="s">
        <v>78</v>
      </c>
      <c r="AG333" s="25" t="str">
        <f>VLOOKUP(B333,[1]Sheet1!$B:$K,10,0)</f>
        <v>是</v>
      </c>
      <c r="AH333" s="25" t="s">
        <v>78</v>
      </c>
      <c r="AI333" s="27" t="s">
        <v>79</v>
      </c>
      <c r="AJ333" s="27" t="str">
        <f>VLOOKUP(B333,[1]Sheet1!$B:$H,7,0)</f>
        <v>是</v>
      </c>
      <c r="AK333" s="27" t="str">
        <f>VLOOKUP(B333,[1]Sheet1!$B:$I,8,0)</f>
        <v>是</v>
      </c>
      <c r="AL333" s="27"/>
      <c r="AM333" s="27" t="str">
        <f>VLOOKUP(B333,[1]Sheet1!$B:$J,9,0)</f>
        <v>是</v>
      </c>
      <c r="AN333" s="27"/>
      <c r="AO333" s="27" t="s">
        <v>3001</v>
      </c>
      <c r="AP333" s="27">
        <v>18102366336</v>
      </c>
      <c r="AQ333" s="26" t="s">
        <v>152</v>
      </c>
      <c r="AR333" s="26"/>
    </row>
    <row r="334" s="7" customFormat="1" ht="84" spans="1:44">
      <c r="A334" s="25">
        <v>327</v>
      </c>
      <c r="B334" s="29" t="s">
        <v>3002</v>
      </c>
      <c r="C334" s="25" t="s">
        <v>536</v>
      </c>
      <c r="D334" s="25" t="s">
        <v>1549</v>
      </c>
      <c r="E334" s="30" t="s">
        <v>3003</v>
      </c>
      <c r="F334" s="27" t="s">
        <v>102</v>
      </c>
      <c r="G334" s="27" t="s">
        <v>3004</v>
      </c>
      <c r="H334" s="27" t="s">
        <v>3005</v>
      </c>
      <c r="I334" s="27" t="s">
        <v>3006</v>
      </c>
      <c r="J334" s="27" t="s">
        <v>3007</v>
      </c>
      <c r="K334" s="27" t="s">
        <v>3008</v>
      </c>
      <c r="L334" s="27" t="s">
        <v>2995</v>
      </c>
      <c r="M334" s="27" t="s">
        <v>2996</v>
      </c>
      <c r="N334" s="27" t="s">
        <v>2997</v>
      </c>
      <c r="O334" s="27" t="s">
        <v>2998</v>
      </c>
      <c r="P334" s="27" t="s">
        <v>2999</v>
      </c>
      <c r="Q334" s="27" t="s">
        <v>2987</v>
      </c>
      <c r="R334" s="27" t="s">
        <v>2988</v>
      </c>
      <c r="S334" s="30" t="s">
        <v>2639</v>
      </c>
      <c r="T334" s="27" t="s">
        <v>2639</v>
      </c>
      <c r="U334" s="27">
        <v>2021</v>
      </c>
      <c r="V334" s="25" t="s">
        <v>78</v>
      </c>
      <c r="W334" s="27">
        <v>2021.3</v>
      </c>
      <c r="X334" s="27">
        <v>2021.11</v>
      </c>
      <c r="Y334" s="52">
        <v>100</v>
      </c>
      <c r="Z334" s="49"/>
      <c r="AA334" s="49"/>
      <c r="AB334" s="26"/>
      <c r="AC334" s="49">
        <v>100</v>
      </c>
      <c r="AD334" s="27" t="s">
        <v>3000</v>
      </c>
      <c r="AE334" s="27" t="s">
        <v>3000</v>
      </c>
      <c r="AF334" s="25" t="s">
        <v>78</v>
      </c>
      <c r="AG334" s="25" t="s">
        <v>78</v>
      </c>
      <c r="AH334" s="25" t="s">
        <v>78</v>
      </c>
      <c r="AI334" s="27" t="s">
        <v>79</v>
      </c>
      <c r="AJ334" s="27" t="s">
        <v>79</v>
      </c>
      <c r="AK334" s="27" t="s">
        <v>78</v>
      </c>
      <c r="AL334" s="27"/>
      <c r="AM334" s="27" t="s">
        <v>78</v>
      </c>
      <c r="AN334" s="27"/>
      <c r="AO334" s="27" t="s">
        <v>3009</v>
      </c>
      <c r="AP334" s="27">
        <v>18996552016</v>
      </c>
      <c r="AQ334" s="26"/>
      <c r="AR334" s="26" t="s">
        <v>81</v>
      </c>
    </row>
    <row r="335" s="7" customFormat="1" ht="72" spans="1:44">
      <c r="A335" s="25">
        <v>328</v>
      </c>
      <c r="B335" s="29" t="s">
        <v>3010</v>
      </c>
      <c r="C335" s="25" t="s">
        <v>536</v>
      </c>
      <c r="D335" s="25" t="s">
        <v>1549</v>
      </c>
      <c r="E335" s="27" t="s">
        <v>3011</v>
      </c>
      <c r="F335" s="27" t="s">
        <v>102</v>
      </c>
      <c r="G335" s="27" t="s">
        <v>3012</v>
      </c>
      <c r="H335" s="27" t="s">
        <v>3013</v>
      </c>
      <c r="I335" s="27" t="s">
        <v>3014</v>
      </c>
      <c r="J335" s="27" t="s">
        <v>3015</v>
      </c>
      <c r="K335" s="27" t="s">
        <v>3016</v>
      </c>
      <c r="L335" s="27" t="s">
        <v>2995</v>
      </c>
      <c r="M335" s="27" t="s">
        <v>2996</v>
      </c>
      <c r="N335" s="27" t="s">
        <v>2997</v>
      </c>
      <c r="O335" s="27" t="s">
        <v>3017</v>
      </c>
      <c r="P335" s="27" t="s">
        <v>3018</v>
      </c>
      <c r="Q335" s="27" t="s">
        <v>1673</v>
      </c>
      <c r="R335" s="27" t="s">
        <v>2988</v>
      </c>
      <c r="S335" s="30" t="s">
        <v>2639</v>
      </c>
      <c r="T335" s="27" t="s">
        <v>2639</v>
      </c>
      <c r="U335" s="27">
        <v>2021</v>
      </c>
      <c r="V335" s="25" t="s">
        <v>79</v>
      </c>
      <c r="W335" s="27">
        <v>2021.3</v>
      </c>
      <c r="X335" s="27">
        <v>2021.11</v>
      </c>
      <c r="Y335" s="29">
        <v>200</v>
      </c>
      <c r="Z335" s="26">
        <v>200</v>
      </c>
      <c r="AA335" s="26"/>
      <c r="AB335" s="26"/>
      <c r="AC335" s="26"/>
      <c r="AD335" s="27" t="s">
        <v>3019</v>
      </c>
      <c r="AE335" s="27" t="s">
        <v>3019</v>
      </c>
      <c r="AF335" s="25" t="s">
        <v>78</v>
      </c>
      <c r="AG335" s="25" t="str">
        <f>VLOOKUP(B335,[1]Sheet1!$B:$K,10,0)</f>
        <v>否</v>
      </c>
      <c r="AH335" s="25" t="s">
        <v>78</v>
      </c>
      <c r="AI335" s="27" t="s">
        <v>79</v>
      </c>
      <c r="AJ335" s="27" t="str">
        <f>VLOOKUP(B335,[1]Sheet1!$B:$H,7,0)</f>
        <v>是</v>
      </c>
      <c r="AK335" s="27" t="str">
        <f>VLOOKUP(B335,[1]Sheet1!$B:$I,8,0)</f>
        <v>否</v>
      </c>
      <c r="AL335" s="27"/>
      <c r="AM335" s="27" t="str">
        <f>VLOOKUP(B335,[1]Sheet1!$B:$J,9,0)</f>
        <v>否</v>
      </c>
      <c r="AN335" s="27"/>
      <c r="AO335" s="27" t="s">
        <v>2977</v>
      </c>
      <c r="AP335" s="27">
        <v>18983523998</v>
      </c>
      <c r="AQ335" s="25" t="s">
        <v>953</v>
      </c>
      <c r="AR335" s="26"/>
    </row>
    <row r="336" s="7" customFormat="1" ht="36" spans="1:44">
      <c r="A336" s="25">
        <v>329</v>
      </c>
      <c r="B336" s="34" t="s">
        <v>3020</v>
      </c>
      <c r="C336" s="25" t="s">
        <v>536</v>
      </c>
      <c r="D336" s="25" t="s">
        <v>3021</v>
      </c>
      <c r="E336" s="30" t="s">
        <v>3022</v>
      </c>
      <c r="F336" s="27" t="s">
        <v>102</v>
      </c>
      <c r="G336" s="36" t="s">
        <v>3023</v>
      </c>
      <c r="H336" s="27" t="s">
        <v>3024</v>
      </c>
      <c r="I336" s="27" t="s">
        <v>3025</v>
      </c>
      <c r="J336" s="27" t="s">
        <v>3026</v>
      </c>
      <c r="K336" s="27" t="s">
        <v>3027</v>
      </c>
      <c r="L336" s="27" t="s">
        <v>3028</v>
      </c>
      <c r="M336" s="27" t="s">
        <v>71</v>
      </c>
      <c r="N336" s="27" t="s">
        <v>3029</v>
      </c>
      <c r="O336" s="27" t="s">
        <v>3030</v>
      </c>
      <c r="P336" s="27" t="s">
        <v>3031</v>
      </c>
      <c r="Q336" s="27" t="s">
        <v>1599</v>
      </c>
      <c r="R336" s="27" t="s">
        <v>161</v>
      </c>
      <c r="S336" s="30" t="s">
        <v>2639</v>
      </c>
      <c r="T336" s="27" t="s">
        <v>2639</v>
      </c>
      <c r="U336" s="27">
        <v>2021</v>
      </c>
      <c r="V336" s="25" t="s">
        <v>79</v>
      </c>
      <c r="W336" s="27">
        <v>2021.3</v>
      </c>
      <c r="X336" s="27">
        <v>2021.11</v>
      </c>
      <c r="Y336" s="29">
        <v>1501.5</v>
      </c>
      <c r="Z336" s="26">
        <v>800.318335</v>
      </c>
      <c r="AA336" s="26"/>
      <c r="AB336" s="26"/>
      <c r="AC336" s="26">
        <v>701.181665</v>
      </c>
      <c r="AD336" s="27" t="s">
        <v>2488</v>
      </c>
      <c r="AE336" s="27" t="s">
        <v>2488</v>
      </c>
      <c r="AF336" s="25" t="s">
        <v>78</v>
      </c>
      <c r="AG336" s="25" t="str">
        <f>VLOOKUP(B336,[1]Sheet1!$B:$K,10,0)</f>
        <v>是</v>
      </c>
      <c r="AH336" s="25" t="s">
        <v>78</v>
      </c>
      <c r="AI336" s="27" t="s">
        <v>79</v>
      </c>
      <c r="AJ336" s="27" t="str">
        <f>VLOOKUP(B336,[1]Sheet1!$B:$H,7,0)</f>
        <v>是</v>
      </c>
      <c r="AK336" s="27" t="str">
        <f>VLOOKUP(B336,[1]Sheet1!$B:$I,8,0)</f>
        <v>否</v>
      </c>
      <c r="AL336" s="27"/>
      <c r="AM336" s="27" t="str">
        <f>VLOOKUP(B336,[1]Sheet1!$B:$J,9,0)</f>
        <v>否</v>
      </c>
      <c r="AN336" s="27"/>
      <c r="AO336" s="27" t="s">
        <v>3032</v>
      </c>
      <c r="AP336" s="27">
        <v>13983549701</v>
      </c>
      <c r="AQ336" s="25" t="s">
        <v>953</v>
      </c>
      <c r="AR336" s="26"/>
    </row>
    <row r="337" s="7" customFormat="1" ht="36" spans="1:44">
      <c r="A337" s="25">
        <v>330</v>
      </c>
      <c r="B337" s="34" t="s">
        <v>3033</v>
      </c>
      <c r="C337" s="25" t="s">
        <v>536</v>
      </c>
      <c r="D337" s="25" t="s">
        <v>1549</v>
      </c>
      <c r="E337" s="30" t="s">
        <v>3034</v>
      </c>
      <c r="F337" s="30" t="s">
        <v>102</v>
      </c>
      <c r="G337" s="30" t="s">
        <v>3035</v>
      </c>
      <c r="H337" s="27" t="s">
        <v>3036</v>
      </c>
      <c r="I337" s="27" t="s">
        <v>3037</v>
      </c>
      <c r="J337" s="27" t="s">
        <v>3038</v>
      </c>
      <c r="K337" s="27" t="s">
        <v>3039</v>
      </c>
      <c r="L337" s="27" t="s">
        <v>2438</v>
      </c>
      <c r="M337" s="27" t="s">
        <v>71</v>
      </c>
      <c r="N337" s="27" t="s">
        <v>3040</v>
      </c>
      <c r="O337" s="27" t="s">
        <v>3041</v>
      </c>
      <c r="P337" s="27" t="s">
        <v>3042</v>
      </c>
      <c r="Q337" s="27" t="s">
        <v>3043</v>
      </c>
      <c r="R337" s="27" t="s">
        <v>161</v>
      </c>
      <c r="S337" s="30" t="s">
        <v>2639</v>
      </c>
      <c r="T337" s="30" t="s">
        <v>2639</v>
      </c>
      <c r="U337" s="27">
        <v>2021</v>
      </c>
      <c r="V337" s="25" t="s">
        <v>79</v>
      </c>
      <c r="W337" s="27">
        <v>2021.3</v>
      </c>
      <c r="X337" s="27">
        <v>2021.11</v>
      </c>
      <c r="Y337" s="29">
        <v>100</v>
      </c>
      <c r="Z337" s="26">
        <v>100</v>
      </c>
      <c r="AA337" s="26"/>
      <c r="AB337" s="26"/>
      <c r="AC337" s="26"/>
      <c r="AD337" s="27" t="s">
        <v>3044</v>
      </c>
      <c r="AE337" s="27" t="s">
        <v>3045</v>
      </c>
      <c r="AF337" s="25" t="s">
        <v>78</v>
      </c>
      <c r="AG337" s="25" t="str">
        <f>VLOOKUP(B337,[1]Sheet1!$B:$K,10,0)</f>
        <v>否</v>
      </c>
      <c r="AH337" s="25" t="s">
        <v>78</v>
      </c>
      <c r="AI337" s="27" t="s">
        <v>79</v>
      </c>
      <c r="AJ337" s="27" t="str">
        <f>VLOOKUP(B337,[1]Sheet1!$B:$H,7,0)</f>
        <v>是</v>
      </c>
      <c r="AK337" s="27" t="str">
        <f>VLOOKUP(B337,[1]Sheet1!$B:$I,8,0)</f>
        <v>否</v>
      </c>
      <c r="AL337" s="27"/>
      <c r="AM337" s="27" t="str">
        <f>VLOOKUP(B337,[1]Sheet1!$B:$J,9,0)</f>
        <v>否</v>
      </c>
      <c r="AN337" s="27"/>
      <c r="AO337" s="27" t="s">
        <v>3032</v>
      </c>
      <c r="AP337" s="27">
        <v>13983549701</v>
      </c>
      <c r="AQ337" s="25" t="s">
        <v>953</v>
      </c>
      <c r="AR337" s="26"/>
    </row>
    <row r="338" s="7" customFormat="1" ht="72" spans="1:44">
      <c r="A338" s="25">
        <v>331</v>
      </c>
      <c r="B338" s="29" t="s">
        <v>3046</v>
      </c>
      <c r="C338" s="25" t="s">
        <v>536</v>
      </c>
      <c r="D338" s="25" t="s">
        <v>1549</v>
      </c>
      <c r="E338" s="27" t="s">
        <v>3047</v>
      </c>
      <c r="F338" s="27" t="s">
        <v>102</v>
      </c>
      <c r="G338" s="27" t="s">
        <v>3048</v>
      </c>
      <c r="H338" s="27" t="s">
        <v>3049</v>
      </c>
      <c r="I338" s="27" t="s">
        <v>3050</v>
      </c>
      <c r="J338" s="27" t="s">
        <v>3051</v>
      </c>
      <c r="K338" s="27" t="s">
        <v>3052</v>
      </c>
      <c r="L338" s="27" t="s">
        <v>3053</v>
      </c>
      <c r="M338" s="27" t="s">
        <v>71</v>
      </c>
      <c r="N338" s="27" t="s">
        <v>3054</v>
      </c>
      <c r="O338" s="27" t="s">
        <v>3041</v>
      </c>
      <c r="P338" s="27" t="s">
        <v>3055</v>
      </c>
      <c r="Q338" s="27" t="s">
        <v>3056</v>
      </c>
      <c r="R338" s="27" t="s">
        <v>3057</v>
      </c>
      <c r="S338" s="30" t="s">
        <v>2639</v>
      </c>
      <c r="T338" s="27" t="s">
        <v>2639</v>
      </c>
      <c r="U338" s="27">
        <v>2021</v>
      </c>
      <c r="V338" s="25" t="s">
        <v>78</v>
      </c>
      <c r="W338" s="27">
        <v>2021.3</v>
      </c>
      <c r="X338" s="27">
        <v>2021.11</v>
      </c>
      <c r="Y338" s="52">
        <v>650</v>
      </c>
      <c r="Z338" s="49"/>
      <c r="AA338" s="49"/>
      <c r="AB338" s="26"/>
      <c r="AC338" s="49">
        <v>650</v>
      </c>
      <c r="AD338" s="27" t="s">
        <v>3058</v>
      </c>
      <c r="AE338" s="27" t="s">
        <v>3059</v>
      </c>
      <c r="AF338" s="25" t="s">
        <v>78</v>
      </c>
      <c r="AG338" s="25" t="s">
        <v>78</v>
      </c>
      <c r="AH338" s="25" t="s">
        <v>78</v>
      </c>
      <c r="AI338" s="27" t="s">
        <v>79</v>
      </c>
      <c r="AJ338" s="27" t="s">
        <v>79</v>
      </c>
      <c r="AK338" s="27" t="s">
        <v>78</v>
      </c>
      <c r="AL338" s="27"/>
      <c r="AM338" s="27" t="s">
        <v>78</v>
      </c>
      <c r="AN338" s="27"/>
      <c r="AO338" s="27" t="s">
        <v>2977</v>
      </c>
      <c r="AP338" s="27">
        <v>18983523998</v>
      </c>
      <c r="AQ338" s="26"/>
      <c r="AR338" s="26" t="s">
        <v>81</v>
      </c>
    </row>
    <row r="339" s="7" customFormat="1" ht="36" spans="1:44">
      <c r="A339" s="25">
        <v>332</v>
      </c>
      <c r="B339" s="29" t="s">
        <v>3060</v>
      </c>
      <c r="C339" s="25" t="s">
        <v>536</v>
      </c>
      <c r="D339" s="25" t="s">
        <v>1549</v>
      </c>
      <c r="E339" s="27" t="s">
        <v>3039</v>
      </c>
      <c r="F339" s="27" t="s">
        <v>102</v>
      </c>
      <c r="G339" s="27" t="s">
        <v>3048</v>
      </c>
      <c r="H339" s="27" t="s">
        <v>3061</v>
      </c>
      <c r="I339" s="27" t="s">
        <v>3050</v>
      </c>
      <c r="J339" s="27" t="s">
        <v>3062</v>
      </c>
      <c r="K339" s="27" t="s">
        <v>3063</v>
      </c>
      <c r="L339" s="27" t="s">
        <v>2995</v>
      </c>
      <c r="M339" s="27" t="s">
        <v>2996</v>
      </c>
      <c r="N339" s="27" t="s">
        <v>3064</v>
      </c>
      <c r="O339" s="27" t="s">
        <v>2926</v>
      </c>
      <c r="P339" s="27" t="s">
        <v>3065</v>
      </c>
      <c r="Q339" s="27" t="s">
        <v>1599</v>
      </c>
      <c r="R339" s="33" t="s">
        <v>2097</v>
      </c>
      <c r="S339" s="30" t="s">
        <v>2639</v>
      </c>
      <c r="T339" s="27" t="s">
        <v>2639</v>
      </c>
      <c r="U339" s="27">
        <v>2021</v>
      </c>
      <c r="V339" s="25" t="s">
        <v>78</v>
      </c>
      <c r="W339" s="27">
        <v>2021.3</v>
      </c>
      <c r="X339" s="27">
        <v>2021.11</v>
      </c>
      <c r="Y339" s="52">
        <v>300</v>
      </c>
      <c r="Z339" s="49"/>
      <c r="AA339" s="49"/>
      <c r="AB339" s="26"/>
      <c r="AC339" s="49">
        <v>300</v>
      </c>
      <c r="AD339" s="27">
        <v>200</v>
      </c>
      <c r="AE339" s="27">
        <v>200</v>
      </c>
      <c r="AF339" s="25" t="s">
        <v>78</v>
      </c>
      <c r="AG339" s="25" t="s">
        <v>78</v>
      </c>
      <c r="AH339" s="25" t="s">
        <v>78</v>
      </c>
      <c r="AI339" s="27" t="s">
        <v>79</v>
      </c>
      <c r="AJ339" s="27" t="s">
        <v>78</v>
      </c>
      <c r="AK339" s="27" t="s">
        <v>78</v>
      </c>
      <c r="AL339" s="27"/>
      <c r="AM339" s="27" t="s">
        <v>78</v>
      </c>
      <c r="AN339" s="27"/>
      <c r="AO339" s="27" t="s">
        <v>2977</v>
      </c>
      <c r="AP339" s="27">
        <v>18983523998</v>
      </c>
      <c r="AQ339" s="26"/>
      <c r="AR339" s="26" t="s">
        <v>81</v>
      </c>
    </row>
    <row r="340" s="7" customFormat="1" ht="48" spans="1:44">
      <c r="A340" s="25">
        <v>333</v>
      </c>
      <c r="B340" s="29" t="s">
        <v>3066</v>
      </c>
      <c r="C340" s="25" t="s">
        <v>536</v>
      </c>
      <c r="D340" s="25" t="s">
        <v>1549</v>
      </c>
      <c r="E340" s="27" t="s">
        <v>3052</v>
      </c>
      <c r="F340" s="27" t="s">
        <v>102</v>
      </c>
      <c r="G340" s="27" t="s">
        <v>3067</v>
      </c>
      <c r="H340" s="27" t="s">
        <v>2881</v>
      </c>
      <c r="I340" s="27" t="s">
        <v>2882</v>
      </c>
      <c r="J340" s="27" t="s">
        <v>2883</v>
      </c>
      <c r="K340" s="27" t="s">
        <v>3068</v>
      </c>
      <c r="L340" s="27" t="s">
        <v>106</v>
      </c>
      <c r="M340" s="27" t="s">
        <v>71</v>
      </c>
      <c r="N340" s="27" t="s">
        <v>107</v>
      </c>
      <c r="O340" s="27" t="s">
        <v>2885</v>
      </c>
      <c r="P340" s="27" t="s">
        <v>3069</v>
      </c>
      <c r="Q340" s="27" t="s">
        <v>2876</v>
      </c>
      <c r="R340" s="27" t="s">
        <v>161</v>
      </c>
      <c r="S340" s="30" t="s">
        <v>2639</v>
      </c>
      <c r="T340" s="27" t="s">
        <v>2639</v>
      </c>
      <c r="U340" s="27">
        <v>2021</v>
      </c>
      <c r="V340" s="25" t="s">
        <v>79</v>
      </c>
      <c r="W340" s="27">
        <v>2021.1</v>
      </c>
      <c r="X340" s="27">
        <v>2021.12</v>
      </c>
      <c r="Y340" s="29">
        <v>60</v>
      </c>
      <c r="Z340" s="26">
        <v>60</v>
      </c>
      <c r="AA340" s="26"/>
      <c r="AB340" s="26"/>
      <c r="AC340" s="26"/>
      <c r="AD340" s="27" t="s">
        <v>3070</v>
      </c>
      <c r="AE340" s="27" t="s">
        <v>3070</v>
      </c>
      <c r="AF340" s="25" t="s">
        <v>78</v>
      </c>
      <c r="AG340" s="25" t="str">
        <f>VLOOKUP(B340,[1]Sheet1!$B:$K,10,0)</f>
        <v>否</v>
      </c>
      <c r="AH340" s="25" t="s">
        <v>78</v>
      </c>
      <c r="AI340" s="27" t="s">
        <v>79</v>
      </c>
      <c r="AJ340" s="27" t="str">
        <f>VLOOKUP(B340,[1]Sheet1!$B:$H,7,0)</f>
        <v>是</v>
      </c>
      <c r="AK340" s="27" t="str">
        <f>VLOOKUP(B340,[1]Sheet1!$B:$I,8,0)</f>
        <v>否</v>
      </c>
      <c r="AL340" s="27"/>
      <c r="AM340" s="27" t="str">
        <f>VLOOKUP(B340,[1]Sheet1!$B:$J,9,0)</f>
        <v>否</v>
      </c>
      <c r="AN340" s="27"/>
      <c r="AO340" s="27" t="s">
        <v>1833</v>
      </c>
      <c r="AP340" s="27">
        <v>18166360155</v>
      </c>
      <c r="AQ340" s="25" t="s">
        <v>953</v>
      </c>
      <c r="AR340" s="26"/>
    </row>
    <row r="341" s="7" customFormat="1" ht="36" spans="1:44">
      <c r="A341" s="25">
        <v>334</v>
      </c>
      <c r="B341" s="32" t="s">
        <v>3071</v>
      </c>
      <c r="C341" s="25" t="s">
        <v>536</v>
      </c>
      <c r="D341" s="25" t="s">
        <v>1549</v>
      </c>
      <c r="E341" s="33" t="s">
        <v>3072</v>
      </c>
      <c r="F341" s="33" t="s">
        <v>102</v>
      </c>
      <c r="G341" s="33" t="s">
        <v>3073</v>
      </c>
      <c r="H341" s="33" t="s">
        <v>3074</v>
      </c>
      <c r="I341" s="33" t="s">
        <v>666</v>
      </c>
      <c r="J341" s="33" t="s">
        <v>3075</v>
      </c>
      <c r="K341" s="33" t="s">
        <v>3076</v>
      </c>
      <c r="L341" s="33" t="s">
        <v>1002</v>
      </c>
      <c r="M341" s="33" t="s">
        <v>1003</v>
      </c>
      <c r="N341" s="27" t="s">
        <v>2319</v>
      </c>
      <c r="O341" s="33" t="s">
        <v>1016</v>
      </c>
      <c r="P341" s="33" t="s">
        <v>3076</v>
      </c>
      <c r="Q341" s="33" t="s">
        <v>993</v>
      </c>
      <c r="R341" s="33" t="s">
        <v>310</v>
      </c>
      <c r="S341" s="30" t="s">
        <v>2639</v>
      </c>
      <c r="T341" s="33" t="s">
        <v>187</v>
      </c>
      <c r="U341" s="33">
        <v>2021</v>
      </c>
      <c r="V341" s="25" t="s">
        <v>78</v>
      </c>
      <c r="W341" s="27">
        <v>2021.01</v>
      </c>
      <c r="X341" s="27">
        <v>2021.11</v>
      </c>
      <c r="Y341" s="52">
        <v>30</v>
      </c>
      <c r="Z341" s="49"/>
      <c r="AA341" s="49"/>
      <c r="AB341" s="26"/>
      <c r="AC341" s="49">
        <v>30</v>
      </c>
      <c r="AD341" s="33" t="s">
        <v>3076</v>
      </c>
      <c r="AE341" s="33" t="s">
        <v>3076</v>
      </c>
      <c r="AF341" s="25" t="s">
        <v>78</v>
      </c>
      <c r="AG341" s="25" t="s">
        <v>78</v>
      </c>
      <c r="AH341" s="25" t="s">
        <v>78</v>
      </c>
      <c r="AI341" s="33" t="s">
        <v>79</v>
      </c>
      <c r="AJ341" s="33" t="s">
        <v>78</v>
      </c>
      <c r="AK341" s="33" t="s">
        <v>78</v>
      </c>
      <c r="AL341" s="33"/>
      <c r="AM341" s="33" t="s">
        <v>78</v>
      </c>
      <c r="AN341" s="33"/>
      <c r="AO341" s="33" t="s">
        <v>2141</v>
      </c>
      <c r="AP341" s="33">
        <v>18223905958</v>
      </c>
      <c r="AQ341" s="26"/>
      <c r="AR341" s="26" t="s">
        <v>81</v>
      </c>
    </row>
    <row r="342" s="7" customFormat="1" ht="72" spans="1:44">
      <c r="A342" s="25">
        <v>335</v>
      </c>
      <c r="B342" s="32" t="s">
        <v>3077</v>
      </c>
      <c r="C342" s="25" t="s">
        <v>536</v>
      </c>
      <c r="D342" s="25" t="s">
        <v>1549</v>
      </c>
      <c r="E342" s="33" t="s">
        <v>3078</v>
      </c>
      <c r="F342" s="33" t="s">
        <v>102</v>
      </c>
      <c r="G342" s="33" t="s">
        <v>3079</v>
      </c>
      <c r="H342" s="33" t="s">
        <v>3080</v>
      </c>
      <c r="I342" s="33" t="s">
        <v>515</v>
      </c>
      <c r="J342" s="33" t="s">
        <v>3081</v>
      </c>
      <c r="K342" s="27" t="s">
        <v>3082</v>
      </c>
      <c r="L342" s="33" t="s">
        <v>106</v>
      </c>
      <c r="M342" s="33" t="s">
        <v>71</v>
      </c>
      <c r="N342" s="33" t="s">
        <v>3083</v>
      </c>
      <c r="O342" s="33" t="s">
        <v>3080</v>
      </c>
      <c r="P342" s="33" t="s">
        <v>3084</v>
      </c>
      <c r="Q342" s="33" t="s">
        <v>3085</v>
      </c>
      <c r="R342" s="37" t="s">
        <v>437</v>
      </c>
      <c r="S342" s="30" t="s">
        <v>2639</v>
      </c>
      <c r="T342" s="33" t="s">
        <v>414</v>
      </c>
      <c r="U342" s="33">
        <v>2021</v>
      </c>
      <c r="V342" s="25" t="s">
        <v>79</v>
      </c>
      <c r="W342" s="27">
        <v>2021.07</v>
      </c>
      <c r="X342" s="27">
        <v>2021.09</v>
      </c>
      <c r="Y342" s="26">
        <v>156.03</v>
      </c>
      <c r="Z342" s="26">
        <v>156.03</v>
      </c>
      <c r="AA342" s="26"/>
      <c r="AB342" s="26"/>
      <c r="AC342" s="26"/>
      <c r="AD342" s="33">
        <v>37</v>
      </c>
      <c r="AE342" s="33">
        <v>37</v>
      </c>
      <c r="AF342" s="25" t="s">
        <v>78</v>
      </c>
      <c r="AG342" s="25" t="str">
        <f>VLOOKUP(B342,[1]Sheet1!$B:$K,10,0)</f>
        <v>否</v>
      </c>
      <c r="AH342" s="25" t="s">
        <v>78</v>
      </c>
      <c r="AI342" s="33" t="s">
        <v>79</v>
      </c>
      <c r="AJ342" s="27" t="str">
        <f>VLOOKUP(B342,[1]Sheet1!$B:$H,7,0)</f>
        <v>是</v>
      </c>
      <c r="AK342" s="27" t="str">
        <f>VLOOKUP(B342,[1]Sheet1!$B:$I,8,0)</f>
        <v>否</v>
      </c>
      <c r="AL342" s="33"/>
      <c r="AM342" s="27" t="str">
        <f>VLOOKUP(B342,[1]Sheet1!$B:$J,9,0)</f>
        <v>否</v>
      </c>
      <c r="AN342" s="33"/>
      <c r="AO342" s="33" t="s">
        <v>416</v>
      </c>
      <c r="AP342" s="33">
        <v>13983519928</v>
      </c>
      <c r="AQ342" s="26" t="s">
        <v>152</v>
      </c>
      <c r="AR342" s="26"/>
    </row>
    <row r="343" s="7" customFormat="1" ht="312" spans="1:44">
      <c r="A343" s="25">
        <v>336</v>
      </c>
      <c r="B343" s="26" t="s">
        <v>3086</v>
      </c>
      <c r="C343" s="25" t="s">
        <v>536</v>
      </c>
      <c r="D343" s="25" t="s">
        <v>1549</v>
      </c>
      <c r="E343" s="26" t="s">
        <v>3087</v>
      </c>
      <c r="F343" s="26" t="s">
        <v>102</v>
      </c>
      <c r="G343" s="26" t="s">
        <v>3088</v>
      </c>
      <c r="H343" s="26" t="s">
        <v>3089</v>
      </c>
      <c r="I343" s="26" t="s">
        <v>3090</v>
      </c>
      <c r="J343" s="26" t="s">
        <v>3091</v>
      </c>
      <c r="K343" s="26" t="s">
        <v>3092</v>
      </c>
      <c r="L343" s="26" t="s">
        <v>3093</v>
      </c>
      <c r="M343" s="25" t="s">
        <v>3094</v>
      </c>
      <c r="N343" s="25" t="s">
        <v>3095</v>
      </c>
      <c r="O343" s="26" t="s">
        <v>3096</v>
      </c>
      <c r="P343" s="26" t="s">
        <v>3097</v>
      </c>
      <c r="Q343" s="25" t="s">
        <v>3098</v>
      </c>
      <c r="R343" s="25" t="s">
        <v>3099</v>
      </c>
      <c r="S343" s="28" t="s">
        <v>3100</v>
      </c>
      <c r="T343" s="28" t="s">
        <v>3100</v>
      </c>
      <c r="U343" s="25">
        <v>2021</v>
      </c>
      <c r="V343" s="25" t="s">
        <v>78</v>
      </c>
      <c r="W343" s="25">
        <v>2021.6</v>
      </c>
      <c r="X343" s="25">
        <v>2021.12</v>
      </c>
      <c r="Y343" s="49">
        <v>350</v>
      </c>
      <c r="Z343" s="49"/>
      <c r="AA343" s="49"/>
      <c r="AB343" s="26"/>
      <c r="AC343" s="49">
        <v>350</v>
      </c>
      <c r="AD343" s="26" t="s">
        <v>3101</v>
      </c>
      <c r="AE343" s="26" t="s">
        <v>3101</v>
      </c>
      <c r="AF343" s="25" t="s">
        <v>78</v>
      </c>
      <c r="AG343" s="25" t="s">
        <v>78</v>
      </c>
      <c r="AH343" s="25" t="s">
        <v>78</v>
      </c>
      <c r="AI343" s="25" t="s">
        <v>79</v>
      </c>
      <c r="AJ343" s="25" t="s">
        <v>78</v>
      </c>
      <c r="AK343" s="25" t="s">
        <v>78</v>
      </c>
      <c r="AL343" s="25"/>
      <c r="AM343" s="25" t="s">
        <v>78</v>
      </c>
      <c r="AN343" s="25"/>
      <c r="AO343" s="25" t="s">
        <v>3102</v>
      </c>
      <c r="AP343" s="25">
        <v>13609449809</v>
      </c>
      <c r="AQ343" s="26"/>
      <c r="AR343" s="26" t="s">
        <v>81</v>
      </c>
    </row>
    <row r="344" s="7" customFormat="1" ht="96" spans="1:44">
      <c r="A344" s="25">
        <v>337</v>
      </c>
      <c r="B344" s="26" t="s">
        <v>3103</v>
      </c>
      <c r="C344" s="25" t="s">
        <v>493</v>
      </c>
      <c r="D344" s="25" t="s">
        <v>2325</v>
      </c>
      <c r="E344" s="26" t="s">
        <v>3104</v>
      </c>
      <c r="F344" s="26" t="s">
        <v>65</v>
      </c>
      <c r="G344" s="26" t="s">
        <v>603</v>
      </c>
      <c r="H344" s="26" t="s">
        <v>3105</v>
      </c>
      <c r="I344" s="26" t="s">
        <v>3106</v>
      </c>
      <c r="J344" s="26" t="s">
        <v>3107</v>
      </c>
      <c r="K344" s="26" t="s">
        <v>3108</v>
      </c>
      <c r="L344" s="26" t="s">
        <v>3109</v>
      </c>
      <c r="M344" s="25" t="s">
        <v>3110</v>
      </c>
      <c r="N344" s="25" t="s">
        <v>3111</v>
      </c>
      <c r="O344" s="26" t="s">
        <v>3105</v>
      </c>
      <c r="P344" s="26" t="s">
        <v>3112</v>
      </c>
      <c r="Q344" s="25" t="s">
        <v>3113</v>
      </c>
      <c r="R344" s="25" t="s">
        <v>3099</v>
      </c>
      <c r="S344" s="28" t="s">
        <v>3100</v>
      </c>
      <c r="T344" s="26" t="s">
        <v>3114</v>
      </c>
      <c r="U344" s="25">
        <v>2021</v>
      </c>
      <c r="V344" s="25" t="s">
        <v>78</v>
      </c>
      <c r="W344" s="25">
        <v>2021.1</v>
      </c>
      <c r="X344" s="25">
        <v>2021.12</v>
      </c>
      <c r="Y344" s="49">
        <v>100</v>
      </c>
      <c r="Z344" s="49"/>
      <c r="AA344" s="49"/>
      <c r="AB344" s="26"/>
      <c r="AC344" s="49">
        <v>100</v>
      </c>
      <c r="AD344" s="26" t="s">
        <v>3115</v>
      </c>
      <c r="AE344" s="26" t="s">
        <v>3115</v>
      </c>
      <c r="AF344" s="25" t="s">
        <v>78</v>
      </c>
      <c r="AG344" s="25" t="s">
        <v>78</v>
      </c>
      <c r="AH344" s="25" t="s">
        <v>78</v>
      </c>
      <c r="AI344" s="25" t="s">
        <v>79</v>
      </c>
      <c r="AJ344" s="25" t="s">
        <v>2279</v>
      </c>
      <c r="AK344" s="25" t="s">
        <v>78</v>
      </c>
      <c r="AL344" s="25"/>
      <c r="AM344" s="25" t="s">
        <v>78</v>
      </c>
      <c r="AN344" s="25"/>
      <c r="AO344" s="25" t="s">
        <v>3102</v>
      </c>
      <c r="AP344" s="25">
        <v>13609449809</v>
      </c>
      <c r="AQ344" s="26"/>
      <c r="AR344" s="26" t="s">
        <v>81</v>
      </c>
    </row>
    <row r="345" s="7" customFormat="1" ht="72" spans="1:44">
      <c r="A345" s="25">
        <v>338</v>
      </c>
      <c r="B345" s="26" t="s">
        <v>3116</v>
      </c>
      <c r="C345" s="25" t="s">
        <v>536</v>
      </c>
      <c r="D345" s="25" t="s">
        <v>1549</v>
      </c>
      <c r="E345" s="27" t="s">
        <v>3117</v>
      </c>
      <c r="F345" s="27" t="s">
        <v>65</v>
      </c>
      <c r="G345" s="27" t="s">
        <v>387</v>
      </c>
      <c r="H345" s="27" t="s">
        <v>3118</v>
      </c>
      <c r="I345" s="27" t="s">
        <v>3119</v>
      </c>
      <c r="J345" s="27" t="s">
        <v>3117</v>
      </c>
      <c r="K345" s="25" t="s">
        <v>3120</v>
      </c>
      <c r="L345" s="97" t="s">
        <v>3121</v>
      </c>
      <c r="M345" s="25" t="s">
        <v>3122</v>
      </c>
      <c r="N345" s="25" t="s">
        <v>3123</v>
      </c>
      <c r="O345" s="25" t="s">
        <v>3124</v>
      </c>
      <c r="P345" s="27" t="s">
        <v>3125</v>
      </c>
      <c r="Q345" s="25" t="s">
        <v>971</v>
      </c>
      <c r="R345" s="27" t="s">
        <v>396</v>
      </c>
      <c r="S345" s="30" t="s">
        <v>659</v>
      </c>
      <c r="T345" s="30" t="s">
        <v>198</v>
      </c>
      <c r="U345" s="27">
        <v>2021</v>
      </c>
      <c r="V345" s="25" t="s">
        <v>78</v>
      </c>
      <c r="W345" s="25">
        <v>2021.1</v>
      </c>
      <c r="X345" s="25">
        <v>2021.12</v>
      </c>
      <c r="Y345" s="70">
        <v>30</v>
      </c>
      <c r="Z345" s="49"/>
      <c r="AA345" s="49"/>
      <c r="AB345" s="26"/>
      <c r="AC345" s="49">
        <v>30</v>
      </c>
      <c r="AD345" s="25">
        <v>113</v>
      </c>
      <c r="AE345" s="25">
        <v>3</v>
      </c>
      <c r="AF345" s="25" t="s">
        <v>78</v>
      </c>
      <c r="AG345" s="25" t="s">
        <v>78</v>
      </c>
      <c r="AH345" s="25" t="s">
        <v>78</v>
      </c>
      <c r="AI345" s="27" t="s">
        <v>79</v>
      </c>
      <c r="AJ345" s="25" t="s">
        <v>79</v>
      </c>
      <c r="AK345" s="27" t="s">
        <v>78</v>
      </c>
      <c r="AL345" s="45"/>
      <c r="AM345" s="27" t="s">
        <v>78</v>
      </c>
      <c r="AN345" s="45"/>
      <c r="AO345" s="25" t="s">
        <v>661</v>
      </c>
      <c r="AP345" s="45">
        <v>13609447677</v>
      </c>
      <c r="AQ345" s="26"/>
      <c r="AR345" s="26" t="s">
        <v>81</v>
      </c>
    </row>
    <row r="346" s="7" customFormat="1" ht="72" spans="1:44">
      <c r="A346" s="25">
        <v>339</v>
      </c>
      <c r="B346" s="26" t="s">
        <v>3126</v>
      </c>
      <c r="C346" s="25" t="s">
        <v>536</v>
      </c>
      <c r="D346" s="25" t="s">
        <v>1549</v>
      </c>
      <c r="E346" s="27" t="s">
        <v>3127</v>
      </c>
      <c r="F346" s="27" t="s">
        <v>65</v>
      </c>
      <c r="G346" s="27" t="s">
        <v>3128</v>
      </c>
      <c r="H346" s="27" t="s">
        <v>3118</v>
      </c>
      <c r="I346" s="27" t="s">
        <v>3129</v>
      </c>
      <c r="J346" s="27" t="s">
        <v>3127</v>
      </c>
      <c r="K346" s="25" t="s">
        <v>3120</v>
      </c>
      <c r="L346" s="97" t="s">
        <v>3121</v>
      </c>
      <c r="M346" s="25" t="s">
        <v>3122</v>
      </c>
      <c r="N346" s="25" t="s">
        <v>3123</v>
      </c>
      <c r="O346" s="25" t="s">
        <v>3124</v>
      </c>
      <c r="P346" s="27" t="s">
        <v>3125</v>
      </c>
      <c r="Q346" s="27" t="s">
        <v>2849</v>
      </c>
      <c r="R346" s="27" t="s">
        <v>396</v>
      </c>
      <c r="S346" s="30" t="s">
        <v>659</v>
      </c>
      <c r="T346" s="30" t="s">
        <v>382</v>
      </c>
      <c r="U346" s="27">
        <v>2021</v>
      </c>
      <c r="V346" s="25" t="s">
        <v>78</v>
      </c>
      <c r="W346" s="25">
        <v>2021.1</v>
      </c>
      <c r="X346" s="25">
        <v>2021.12</v>
      </c>
      <c r="Y346" s="70">
        <v>30</v>
      </c>
      <c r="Z346" s="49"/>
      <c r="AA346" s="49"/>
      <c r="AB346" s="26"/>
      <c r="AC346" s="49">
        <v>30</v>
      </c>
      <c r="AD346" s="25">
        <v>268</v>
      </c>
      <c r="AE346" s="25">
        <v>3</v>
      </c>
      <c r="AF346" s="25" t="s">
        <v>78</v>
      </c>
      <c r="AG346" s="25" t="s">
        <v>78</v>
      </c>
      <c r="AH346" s="25" t="s">
        <v>78</v>
      </c>
      <c r="AI346" s="27" t="s">
        <v>79</v>
      </c>
      <c r="AJ346" s="25" t="s">
        <v>79</v>
      </c>
      <c r="AK346" s="27" t="s">
        <v>78</v>
      </c>
      <c r="AL346" s="45"/>
      <c r="AM346" s="27" t="s">
        <v>78</v>
      </c>
      <c r="AN346" s="45"/>
      <c r="AO346" s="25" t="s">
        <v>661</v>
      </c>
      <c r="AP346" s="45">
        <v>13609447677</v>
      </c>
      <c r="AQ346" s="26"/>
      <c r="AR346" s="26" t="s">
        <v>81</v>
      </c>
    </row>
    <row r="347" s="7" customFormat="1" ht="72" spans="1:44">
      <c r="A347" s="25">
        <v>340</v>
      </c>
      <c r="B347" s="29" t="s">
        <v>3130</v>
      </c>
      <c r="C347" s="25" t="s">
        <v>236</v>
      </c>
      <c r="D347" s="25" t="s">
        <v>649</v>
      </c>
      <c r="E347" s="25" t="s">
        <v>3131</v>
      </c>
      <c r="F347" s="27" t="s">
        <v>102</v>
      </c>
      <c r="G347" s="27" t="s">
        <v>103</v>
      </c>
      <c r="H347" s="27" t="s">
        <v>3132</v>
      </c>
      <c r="I347" s="27" t="s">
        <v>3133</v>
      </c>
      <c r="J347" s="27" t="s">
        <v>3132</v>
      </c>
      <c r="K347" s="25" t="s">
        <v>3134</v>
      </c>
      <c r="L347" s="97" t="s">
        <v>244</v>
      </c>
      <c r="M347" s="25" t="s">
        <v>245</v>
      </c>
      <c r="N347" s="25" t="s">
        <v>3135</v>
      </c>
      <c r="O347" s="25" t="s">
        <v>3136</v>
      </c>
      <c r="P347" s="27" t="s">
        <v>3134</v>
      </c>
      <c r="Q347" s="25" t="s">
        <v>3137</v>
      </c>
      <c r="R347" s="27" t="s">
        <v>1911</v>
      </c>
      <c r="S347" s="30" t="s">
        <v>659</v>
      </c>
      <c r="T347" s="30" t="s">
        <v>1114</v>
      </c>
      <c r="U347" s="27">
        <v>2021</v>
      </c>
      <c r="V347" s="25" t="s">
        <v>79</v>
      </c>
      <c r="W347" s="25">
        <v>2021.1</v>
      </c>
      <c r="X347" s="25">
        <v>2021.12</v>
      </c>
      <c r="Y347" s="44">
        <v>375</v>
      </c>
      <c r="Z347" s="26">
        <v>296.1</v>
      </c>
      <c r="AA347" s="26"/>
      <c r="AB347" s="26"/>
      <c r="AC347" s="26">
        <v>78.9</v>
      </c>
      <c r="AD347" s="25" t="s">
        <v>3134</v>
      </c>
      <c r="AE347" s="25" t="s">
        <v>3134</v>
      </c>
      <c r="AF347" s="25" t="s">
        <v>78</v>
      </c>
      <c r="AG347" s="25" t="str">
        <f>VLOOKUP(B347,[1]Sheet1!$B:$K,10,0)</f>
        <v>是</v>
      </c>
      <c r="AH347" s="25" t="s">
        <v>78</v>
      </c>
      <c r="AI347" s="27" t="s">
        <v>79</v>
      </c>
      <c r="AJ347" s="27" t="str">
        <f>VLOOKUP(B347,[1]Sheet1!$B:$H,7,0)</f>
        <v>是</v>
      </c>
      <c r="AK347" s="27" t="str">
        <f>VLOOKUP(B347,[1]Sheet1!$B:$I,8,0)</f>
        <v>否</v>
      </c>
      <c r="AL347" s="45"/>
      <c r="AM347" s="27" t="str">
        <f>VLOOKUP(B347,[1]Sheet1!$B:$J,9,0)</f>
        <v>否</v>
      </c>
      <c r="AN347" s="45"/>
      <c r="AO347" s="25" t="s">
        <v>661</v>
      </c>
      <c r="AP347" s="45">
        <v>13609447677</v>
      </c>
      <c r="AQ347" s="25" t="s">
        <v>953</v>
      </c>
      <c r="AR347" s="26"/>
    </row>
    <row r="348" s="7" customFormat="1" ht="93.95" customHeight="1" spans="1:44">
      <c r="A348" s="25">
        <v>341</v>
      </c>
      <c r="B348" s="26" t="s">
        <v>3138</v>
      </c>
      <c r="C348" s="25" t="s">
        <v>136</v>
      </c>
      <c r="D348" s="25" t="s">
        <v>137</v>
      </c>
      <c r="E348" s="25" t="s">
        <v>3139</v>
      </c>
      <c r="F348" s="25" t="s">
        <v>1653</v>
      </c>
      <c r="G348" s="25" t="s">
        <v>3140</v>
      </c>
      <c r="H348" s="25" t="s">
        <v>3141</v>
      </c>
      <c r="I348" s="25" t="s">
        <v>3142</v>
      </c>
      <c r="J348" s="25" t="s">
        <v>3143</v>
      </c>
      <c r="K348" s="25" t="s">
        <v>3144</v>
      </c>
      <c r="L348" s="25" t="s">
        <v>106</v>
      </c>
      <c r="M348" s="25" t="s">
        <v>71</v>
      </c>
      <c r="N348" s="25" t="s">
        <v>3145</v>
      </c>
      <c r="O348" s="25" t="s">
        <v>169</v>
      </c>
      <c r="P348" s="25" t="s">
        <v>3144</v>
      </c>
      <c r="Q348" s="25" t="s">
        <v>133</v>
      </c>
      <c r="R348" s="27" t="s">
        <v>437</v>
      </c>
      <c r="S348" s="25" t="s">
        <v>2511</v>
      </c>
      <c r="T348" s="25" t="s">
        <v>174</v>
      </c>
      <c r="U348" s="25">
        <v>2021</v>
      </c>
      <c r="V348" s="25" t="s">
        <v>79</v>
      </c>
      <c r="W348" s="27">
        <v>2021.9</v>
      </c>
      <c r="X348" s="27">
        <v>2021.12</v>
      </c>
      <c r="Y348" s="26">
        <v>50</v>
      </c>
      <c r="Z348" s="26">
        <v>50</v>
      </c>
      <c r="AA348" s="26"/>
      <c r="AB348" s="26"/>
      <c r="AC348" s="26"/>
      <c r="AD348" s="25" t="s">
        <v>3144</v>
      </c>
      <c r="AE348" s="25" t="s">
        <v>3146</v>
      </c>
      <c r="AF348" s="25" t="s">
        <v>78</v>
      </c>
      <c r="AG348" s="25" t="str">
        <f>VLOOKUP(B348,[1]Sheet1!$B:$K,10,0)</f>
        <v>否</v>
      </c>
      <c r="AH348" s="25" t="s">
        <v>78</v>
      </c>
      <c r="AI348" s="25" t="s">
        <v>79</v>
      </c>
      <c r="AJ348" s="27" t="str">
        <f>VLOOKUP(B348,[1]Sheet1!$B:$H,7,0)</f>
        <v>是</v>
      </c>
      <c r="AK348" s="27" t="str">
        <f>VLOOKUP(B348,[1]Sheet1!$B:$I,8,0)</f>
        <v>否</v>
      </c>
      <c r="AL348" s="25"/>
      <c r="AM348" s="27" t="str">
        <f>VLOOKUP(B348,[1]Sheet1!$B:$J,9,0)</f>
        <v>否</v>
      </c>
      <c r="AN348" s="25"/>
      <c r="AO348" s="25" t="s">
        <v>2640</v>
      </c>
      <c r="AP348" s="25">
        <v>13594823188</v>
      </c>
      <c r="AQ348" s="26" t="s">
        <v>152</v>
      </c>
      <c r="AR348" s="26"/>
    </row>
    <row r="349" s="8" customFormat="1" ht="96.95" customHeight="1" spans="1:44">
      <c r="A349" s="25">
        <v>342</v>
      </c>
      <c r="B349" s="26" t="s">
        <v>3147</v>
      </c>
      <c r="C349" s="25" t="s">
        <v>136</v>
      </c>
      <c r="D349" s="25" t="s">
        <v>137</v>
      </c>
      <c r="E349" s="25" t="s">
        <v>3148</v>
      </c>
      <c r="F349" s="27" t="s">
        <v>102</v>
      </c>
      <c r="G349" s="25" t="s">
        <v>3149</v>
      </c>
      <c r="H349" s="37" t="s">
        <v>3150</v>
      </c>
      <c r="I349" s="37" t="s">
        <v>1122</v>
      </c>
      <c r="J349" s="37" t="s">
        <v>3151</v>
      </c>
      <c r="K349" s="25" t="s">
        <v>3152</v>
      </c>
      <c r="L349" s="37" t="s">
        <v>106</v>
      </c>
      <c r="M349" s="37" t="s">
        <v>71</v>
      </c>
      <c r="N349" s="37" t="s">
        <v>3153</v>
      </c>
      <c r="O349" s="37" t="s">
        <v>1124</v>
      </c>
      <c r="P349" s="37" t="s">
        <v>3154</v>
      </c>
      <c r="Q349" s="37" t="s">
        <v>837</v>
      </c>
      <c r="R349" s="27" t="s">
        <v>437</v>
      </c>
      <c r="S349" s="66" t="s">
        <v>1126</v>
      </c>
      <c r="T349" s="25" t="s">
        <v>424</v>
      </c>
      <c r="U349" s="25">
        <v>2021</v>
      </c>
      <c r="V349" s="25" t="s">
        <v>79</v>
      </c>
      <c r="W349" s="27">
        <v>2021.9</v>
      </c>
      <c r="X349" s="27">
        <v>2021.12</v>
      </c>
      <c r="Y349" s="26">
        <v>150</v>
      </c>
      <c r="Z349" s="26">
        <v>57.65</v>
      </c>
      <c r="AA349" s="26"/>
      <c r="AB349" s="25"/>
      <c r="AC349" s="26">
        <v>92.35</v>
      </c>
      <c r="AD349" s="25">
        <v>600</v>
      </c>
      <c r="AE349" s="25">
        <v>20</v>
      </c>
      <c r="AF349" s="25" t="s">
        <v>78</v>
      </c>
      <c r="AG349" s="25" t="str">
        <f>VLOOKUP(B349,[1]Sheet1!$B:$K,10,0)</f>
        <v>否</v>
      </c>
      <c r="AH349" s="25" t="s">
        <v>78</v>
      </c>
      <c r="AI349" s="27" t="s">
        <v>79</v>
      </c>
      <c r="AJ349" s="27" t="str">
        <f>VLOOKUP(B349,[1]Sheet1!$B:$H,7,0)</f>
        <v>是</v>
      </c>
      <c r="AK349" s="27" t="str">
        <f>VLOOKUP(B349,[1]Sheet1!$B:$I,8,0)</f>
        <v>否</v>
      </c>
      <c r="AL349" s="25"/>
      <c r="AM349" s="27" t="str">
        <f>VLOOKUP(B349,[1]Sheet1!$B:$J,9,0)</f>
        <v>否</v>
      </c>
      <c r="AN349" s="25"/>
      <c r="AO349" s="25" t="s">
        <v>426</v>
      </c>
      <c r="AP349" s="27">
        <v>59500277</v>
      </c>
      <c r="AQ349" s="26" t="s">
        <v>152</v>
      </c>
      <c r="AR349" s="26"/>
    </row>
    <row r="350" s="7" customFormat="1" ht="60" customHeight="1" spans="1:44">
      <c r="A350" s="25">
        <v>343</v>
      </c>
      <c r="B350" s="26" t="s">
        <v>3155</v>
      </c>
      <c r="C350" s="25" t="s">
        <v>136</v>
      </c>
      <c r="D350" s="25" t="s">
        <v>137</v>
      </c>
      <c r="E350" s="25" t="s">
        <v>3156</v>
      </c>
      <c r="F350" s="25" t="s">
        <v>65</v>
      </c>
      <c r="G350" s="25" t="s">
        <v>3157</v>
      </c>
      <c r="H350" s="25" t="s">
        <v>3158</v>
      </c>
      <c r="I350" s="25" t="s">
        <v>3159</v>
      </c>
      <c r="J350" s="25" t="s">
        <v>3160</v>
      </c>
      <c r="K350" s="25" t="s">
        <v>3161</v>
      </c>
      <c r="L350" s="25" t="s">
        <v>2438</v>
      </c>
      <c r="M350" s="37" t="s">
        <v>71</v>
      </c>
      <c r="N350" s="37" t="s">
        <v>3162</v>
      </c>
      <c r="O350" s="37" t="s">
        <v>1124</v>
      </c>
      <c r="P350" s="37" t="s">
        <v>3154</v>
      </c>
      <c r="Q350" s="37" t="s">
        <v>837</v>
      </c>
      <c r="R350" s="27" t="s">
        <v>437</v>
      </c>
      <c r="S350" s="25" t="s">
        <v>1126</v>
      </c>
      <c r="T350" s="25" t="s">
        <v>96</v>
      </c>
      <c r="U350" s="25">
        <v>2021</v>
      </c>
      <c r="V350" s="25" t="s">
        <v>79</v>
      </c>
      <c r="W350" s="27">
        <v>2021.9</v>
      </c>
      <c r="X350" s="27">
        <v>2021.12</v>
      </c>
      <c r="Y350" s="44">
        <v>200</v>
      </c>
      <c r="Z350" s="26"/>
      <c r="AA350" s="26">
        <v>200</v>
      </c>
      <c r="AB350" s="26"/>
      <c r="AC350" s="26"/>
      <c r="AD350" s="25">
        <v>1178</v>
      </c>
      <c r="AE350" s="25">
        <v>235</v>
      </c>
      <c r="AF350" s="25" t="s">
        <v>78</v>
      </c>
      <c r="AG350" s="25" t="str">
        <f>VLOOKUP(B350,[1]Sheet1!$B:$K,10,0)</f>
        <v>否</v>
      </c>
      <c r="AH350" s="25"/>
      <c r="AI350" s="25" t="s">
        <v>79</v>
      </c>
      <c r="AJ350" s="27" t="str">
        <f>VLOOKUP(B350,[1]Sheet1!$B:$H,7,0)</f>
        <v>是</v>
      </c>
      <c r="AK350" s="27" t="str">
        <f>VLOOKUP(B350,[1]Sheet1!$B:$I,8,0)</f>
        <v>否</v>
      </c>
      <c r="AL350" s="25" t="s">
        <v>78</v>
      </c>
      <c r="AM350" s="27" t="str">
        <f>VLOOKUP(B350,[1]Sheet1!$B:$J,9,0)</f>
        <v>否</v>
      </c>
      <c r="AN350" s="25" t="s">
        <v>78</v>
      </c>
      <c r="AO350" s="25" t="s">
        <v>3163</v>
      </c>
      <c r="AP350" s="25">
        <v>59291000</v>
      </c>
      <c r="AQ350" s="26" t="s">
        <v>152</v>
      </c>
      <c r="AR350" s="26"/>
    </row>
    <row r="351" s="7" customFormat="1" ht="75" customHeight="1" spans="1:44">
      <c r="A351" s="25">
        <v>344</v>
      </c>
      <c r="B351" s="26" t="s">
        <v>3164</v>
      </c>
      <c r="C351" s="25" t="s">
        <v>536</v>
      </c>
      <c r="D351" s="25" t="s">
        <v>1549</v>
      </c>
      <c r="E351" s="25" t="s">
        <v>3165</v>
      </c>
      <c r="F351" s="25" t="s">
        <v>102</v>
      </c>
      <c r="G351" s="25" t="s">
        <v>3166</v>
      </c>
      <c r="H351" s="25" t="s">
        <v>3167</v>
      </c>
      <c r="I351" s="25" t="s">
        <v>3168</v>
      </c>
      <c r="J351" s="25" t="s">
        <v>3169</v>
      </c>
      <c r="K351" s="25" t="s">
        <v>3170</v>
      </c>
      <c r="L351" s="25" t="s">
        <v>2438</v>
      </c>
      <c r="M351" s="37" t="s">
        <v>71</v>
      </c>
      <c r="N351" s="37" t="s">
        <v>3171</v>
      </c>
      <c r="O351" s="25" t="s">
        <v>3172</v>
      </c>
      <c r="P351" s="25" t="s">
        <v>3167</v>
      </c>
      <c r="Q351" s="25" t="s">
        <v>3173</v>
      </c>
      <c r="R351" s="27" t="s">
        <v>437</v>
      </c>
      <c r="S351" s="25" t="s">
        <v>1562</v>
      </c>
      <c r="T351" s="25" t="s">
        <v>488</v>
      </c>
      <c r="U351" s="25">
        <v>2021</v>
      </c>
      <c r="V351" s="25" t="s">
        <v>79</v>
      </c>
      <c r="W351" s="27">
        <v>2021.9</v>
      </c>
      <c r="X351" s="27">
        <v>2021.12</v>
      </c>
      <c r="Y351" s="26">
        <v>40</v>
      </c>
      <c r="Z351" s="26">
        <v>40</v>
      </c>
      <c r="AA351" s="26"/>
      <c r="AB351" s="26"/>
      <c r="AC351" s="26"/>
      <c r="AD351" s="25">
        <v>6000</v>
      </c>
      <c r="AE351" s="25">
        <v>1345</v>
      </c>
      <c r="AF351" s="25" t="s">
        <v>78</v>
      </c>
      <c r="AG351" s="25" t="str">
        <f>VLOOKUP(B351,[1]Sheet1!$B:$K,10,0)</f>
        <v>是</v>
      </c>
      <c r="AH351" s="25" t="s">
        <v>78</v>
      </c>
      <c r="AI351" s="25" t="s">
        <v>79</v>
      </c>
      <c r="AJ351" s="27" t="str">
        <f>VLOOKUP(B351,[1]Sheet1!$B:$H,7,0)</f>
        <v>是</v>
      </c>
      <c r="AK351" s="27" t="str">
        <f>VLOOKUP(B351,[1]Sheet1!$B:$I,8,0)</f>
        <v>否</v>
      </c>
      <c r="AL351" s="25"/>
      <c r="AM351" s="27" t="str">
        <f>VLOOKUP(B351,[1]Sheet1!$B:$J,9,0)</f>
        <v>否</v>
      </c>
      <c r="AN351" s="25"/>
      <c r="AO351" s="25" t="s">
        <v>491</v>
      </c>
      <c r="AP351" s="25">
        <v>13452682639</v>
      </c>
      <c r="AQ351" s="26" t="s">
        <v>152</v>
      </c>
      <c r="AR351" s="26"/>
    </row>
    <row r="352" s="7" customFormat="1" ht="75" customHeight="1" spans="1:44">
      <c r="A352" s="25">
        <v>345</v>
      </c>
      <c r="B352" s="26" t="s">
        <v>3174</v>
      </c>
      <c r="C352" s="25" t="s">
        <v>136</v>
      </c>
      <c r="D352" s="25" t="s">
        <v>1118</v>
      </c>
      <c r="E352" s="25" t="s">
        <v>3175</v>
      </c>
      <c r="F352" s="25" t="s">
        <v>102</v>
      </c>
      <c r="G352" s="25" t="s">
        <v>2605</v>
      </c>
      <c r="H352" s="25" t="s">
        <v>3176</v>
      </c>
      <c r="I352" s="25" t="s">
        <v>3177</v>
      </c>
      <c r="J352" s="25" t="s">
        <v>3178</v>
      </c>
      <c r="K352" s="25" t="s">
        <v>3179</v>
      </c>
      <c r="L352" s="25" t="s">
        <v>433</v>
      </c>
      <c r="M352" s="25" t="s">
        <v>434</v>
      </c>
      <c r="N352" s="25" t="s">
        <v>3180</v>
      </c>
      <c r="O352" s="25" t="s">
        <v>3181</v>
      </c>
      <c r="P352" s="25" t="s">
        <v>3182</v>
      </c>
      <c r="Q352" s="25" t="s">
        <v>1038</v>
      </c>
      <c r="R352" s="27" t="s">
        <v>437</v>
      </c>
      <c r="S352" s="66" t="s">
        <v>1126</v>
      </c>
      <c r="T352" s="25" t="s">
        <v>371</v>
      </c>
      <c r="U352" s="25">
        <v>2021</v>
      </c>
      <c r="V352" s="25" t="s">
        <v>79</v>
      </c>
      <c r="W352" s="27">
        <v>2021.9</v>
      </c>
      <c r="X352" s="27">
        <v>2021.12</v>
      </c>
      <c r="Y352" s="26">
        <v>36</v>
      </c>
      <c r="Z352" s="26">
        <v>36</v>
      </c>
      <c r="AA352" s="26"/>
      <c r="AB352" s="26"/>
      <c r="AC352" s="26"/>
      <c r="AD352" s="25" t="s">
        <v>3183</v>
      </c>
      <c r="AE352" s="25" t="s">
        <v>3184</v>
      </c>
      <c r="AF352" s="25" t="s">
        <v>78</v>
      </c>
      <c r="AG352" s="25" t="str">
        <f>VLOOKUP(B352,[1]Sheet1!$B:$K,10,0)</f>
        <v>否</v>
      </c>
      <c r="AH352" s="25" t="s">
        <v>78</v>
      </c>
      <c r="AI352" s="25" t="s">
        <v>79</v>
      </c>
      <c r="AJ352" s="27" t="str">
        <f>VLOOKUP(B352,[1]Sheet1!$B:$H,7,0)</f>
        <v>是</v>
      </c>
      <c r="AK352" s="27" t="str">
        <f>VLOOKUP(B352,[1]Sheet1!$B:$I,8,0)</f>
        <v>否</v>
      </c>
      <c r="AL352" s="25"/>
      <c r="AM352" s="27" t="str">
        <f>VLOOKUP(B352,[1]Sheet1!$B:$J,9,0)</f>
        <v>否</v>
      </c>
      <c r="AN352" s="25"/>
      <c r="AO352" s="25" t="s">
        <v>708</v>
      </c>
      <c r="AP352" s="25" t="s">
        <v>2612</v>
      </c>
      <c r="AQ352" s="26" t="s">
        <v>152</v>
      </c>
      <c r="AR352" s="26"/>
    </row>
    <row r="353" s="7" customFormat="1" ht="75" customHeight="1" spans="1:44">
      <c r="A353" s="25">
        <v>346</v>
      </c>
      <c r="B353" s="26" t="s">
        <v>3185</v>
      </c>
      <c r="C353" s="25" t="s">
        <v>136</v>
      </c>
      <c r="D353" s="25" t="s">
        <v>1118</v>
      </c>
      <c r="E353" s="25" t="s">
        <v>3186</v>
      </c>
      <c r="F353" s="25" t="s">
        <v>102</v>
      </c>
      <c r="G353" s="25" t="s">
        <v>3187</v>
      </c>
      <c r="H353" s="25" t="s">
        <v>3188</v>
      </c>
      <c r="I353" s="25" t="s">
        <v>3189</v>
      </c>
      <c r="J353" s="25" t="s">
        <v>3178</v>
      </c>
      <c r="K353" s="26" t="s">
        <v>3190</v>
      </c>
      <c r="L353" s="25" t="s">
        <v>433</v>
      </c>
      <c r="M353" s="25" t="s">
        <v>3191</v>
      </c>
      <c r="N353" s="25" t="s">
        <v>3192</v>
      </c>
      <c r="O353" s="25" t="s">
        <v>3193</v>
      </c>
      <c r="P353" s="25" t="s">
        <v>3194</v>
      </c>
      <c r="Q353" s="25" t="s">
        <v>1038</v>
      </c>
      <c r="R353" s="27" t="s">
        <v>437</v>
      </c>
      <c r="S353" s="66" t="s">
        <v>1126</v>
      </c>
      <c r="T353" s="25" t="s">
        <v>371</v>
      </c>
      <c r="U353" s="25">
        <v>2021</v>
      </c>
      <c r="V353" s="25" t="s">
        <v>79</v>
      </c>
      <c r="W353" s="27">
        <v>2021.9</v>
      </c>
      <c r="X353" s="27">
        <v>2021.12</v>
      </c>
      <c r="Y353" s="26">
        <v>105.5</v>
      </c>
      <c r="Z353" s="26">
        <v>105.5</v>
      </c>
      <c r="AA353" s="26"/>
      <c r="AB353" s="26"/>
      <c r="AC353" s="26"/>
      <c r="AD353" s="25" t="s">
        <v>3195</v>
      </c>
      <c r="AE353" s="25" t="s">
        <v>3196</v>
      </c>
      <c r="AF353" s="25" t="s">
        <v>78</v>
      </c>
      <c r="AG353" s="25" t="str">
        <f>VLOOKUP(B353,[1]Sheet1!$B:$K,10,0)</f>
        <v>否</v>
      </c>
      <c r="AH353" s="25" t="s">
        <v>78</v>
      </c>
      <c r="AI353" s="25" t="s">
        <v>79</v>
      </c>
      <c r="AJ353" s="27" t="str">
        <f>VLOOKUP(B353,[1]Sheet1!$B:$H,7,0)</f>
        <v>是</v>
      </c>
      <c r="AK353" s="27" t="str">
        <f>VLOOKUP(B353,[1]Sheet1!$B:$I,8,0)</f>
        <v>否</v>
      </c>
      <c r="AL353" s="25"/>
      <c r="AM353" s="27" t="str">
        <f>VLOOKUP(B353,[1]Sheet1!$B:$J,9,0)</f>
        <v>否</v>
      </c>
      <c r="AN353" s="25"/>
      <c r="AO353" s="25" t="s">
        <v>708</v>
      </c>
      <c r="AP353" s="25" t="s">
        <v>2612</v>
      </c>
      <c r="AQ353" s="26" t="s">
        <v>152</v>
      </c>
      <c r="AR353" s="26"/>
    </row>
    <row r="354" s="7" customFormat="1" ht="75" customHeight="1" spans="1:44">
      <c r="A354" s="25">
        <v>347</v>
      </c>
      <c r="B354" s="26" t="s">
        <v>3197</v>
      </c>
      <c r="C354" s="25" t="s">
        <v>136</v>
      </c>
      <c r="D354" s="25" t="s">
        <v>3198</v>
      </c>
      <c r="E354" s="25" t="s">
        <v>3199</v>
      </c>
      <c r="F354" s="25" t="s">
        <v>102</v>
      </c>
      <c r="G354" s="25" t="s">
        <v>2605</v>
      </c>
      <c r="H354" s="25" t="s">
        <v>3200</v>
      </c>
      <c r="I354" s="25" t="s">
        <v>3201</v>
      </c>
      <c r="J354" s="25" t="s">
        <v>3202</v>
      </c>
      <c r="K354" s="26" t="s">
        <v>3203</v>
      </c>
      <c r="L354" s="25" t="s">
        <v>433</v>
      </c>
      <c r="M354" s="25" t="s">
        <v>3191</v>
      </c>
      <c r="N354" s="25" t="s">
        <v>107</v>
      </c>
      <c r="O354" s="25" t="s">
        <v>3182</v>
      </c>
      <c r="P354" s="25" t="s">
        <v>3182</v>
      </c>
      <c r="Q354" s="25" t="s">
        <v>1038</v>
      </c>
      <c r="R354" s="27" t="s">
        <v>437</v>
      </c>
      <c r="S354" s="25" t="s">
        <v>1474</v>
      </c>
      <c r="T354" s="25" t="s">
        <v>371</v>
      </c>
      <c r="U354" s="25">
        <v>2021</v>
      </c>
      <c r="V354" s="25" t="s">
        <v>79</v>
      </c>
      <c r="W354" s="27">
        <v>2021.9</v>
      </c>
      <c r="X354" s="27">
        <v>2021.12</v>
      </c>
      <c r="Y354" s="26">
        <v>60</v>
      </c>
      <c r="Z354" s="26">
        <v>30</v>
      </c>
      <c r="AA354" s="26"/>
      <c r="AB354" s="26"/>
      <c r="AC354" s="26">
        <v>30</v>
      </c>
      <c r="AD354" s="25" t="s">
        <v>3204</v>
      </c>
      <c r="AE354" s="25" t="s">
        <v>3184</v>
      </c>
      <c r="AF354" s="25" t="s">
        <v>78</v>
      </c>
      <c r="AG354" s="25" t="str">
        <f>VLOOKUP(B354,[1]Sheet1!$B:$K,10,0)</f>
        <v>是</v>
      </c>
      <c r="AH354" s="25" t="s">
        <v>79</v>
      </c>
      <c r="AI354" s="25" t="s">
        <v>78</v>
      </c>
      <c r="AJ354" s="27" t="str">
        <f>VLOOKUP(B354,[1]Sheet1!$B:$H,7,0)</f>
        <v>否</v>
      </c>
      <c r="AK354" s="27" t="str">
        <f>VLOOKUP(B354,[1]Sheet1!$B:$I,8,0)</f>
        <v>否</v>
      </c>
      <c r="AL354" s="25"/>
      <c r="AM354" s="27" t="str">
        <f>VLOOKUP(B354,[1]Sheet1!$B:$J,9,0)</f>
        <v>否</v>
      </c>
      <c r="AN354" s="25"/>
      <c r="AO354" s="25" t="s">
        <v>708</v>
      </c>
      <c r="AP354" s="25" t="s">
        <v>2612</v>
      </c>
      <c r="AQ354" s="26" t="s">
        <v>152</v>
      </c>
      <c r="AR354" s="26"/>
    </row>
    <row r="355" s="7" customFormat="1" ht="75" customHeight="1" spans="1:44">
      <c r="A355" s="25">
        <v>348</v>
      </c>
      <c r="B355" s="26" t="s">
        <v>3205</v>
      </c>
      <c r="C355" s="25" t="s">
        <v>99</v>
      </c>
      <c r="D355" s="25" t="s">
        <v>100</v>
      </c>
      <c r="E355" s="25" t="s">
        <v>3206</v>
      </c>
      <c r="F355" s="25" t="s">
        <v>102</v>
      </c>
      <c r="G355" s="25" t="s">
        <v>3207</v>
      </c>
      <c r="H355" s="25" t="s">
        <v>3208</v>
      </c>
      <c r="I355" s="25" t="s">
        <v>3209</v>
      </c>
      <c r="J355" s="25" t="s">
        <v>3210</v>
      </c>
      <c r="K355" s="25" t="s">
        <v>3211</v>
      </c>
      <c r="L355" s="25" t="s">
        <v>433</v>
      </c>
      <c r="M355" s="25" t="s">
        <v>3212</v>
      </c>
      <c r="N355" s="25" t="s">
        <v>107</v>
      </c>
      <c r="O355" s="25" t="s">
        <v>3213</v>
      </c>
      <c r="P355" s="25" t="s">
        <v>3214</v>
      </c>
      <c r="Q355" s="25" t="s">
        <v>1423</v>
      </c>
      <c r="R355" s="27" t="s">
        <v>437</v>
      </c>
      <c r="S355" s="25" t="s">
        <v>112</v>
      </c>
      <c r="T355" s="25" t="s">
        <v>371</v>
      </c>
      <c r="U355" s="25">
        <v>2021</v>
      </c>
      <c r="V355" s="25" t="s">
        <v>79</v>
      </c>
      <c r="W355" s="27">
        <v>2021.9</v>
      </c>
      <c r="X355" s="27">
        <v>2021.12</v>
      </c>
      <c r="Y355" s="26">
        <v>55</v>
      </c>
      <c r="Z355" s="26">
        <v>55</v>
      </c>
      <c r="AA355" s="26"/>
      <c r="AB355" s="26"/>
      <c r="AC355" s="26"/>
      <c r="AD355" s="25" t="s">
        <v>3215</v>
      </c>
      <c r="AE355" s="25" t="s">
        <v>3216</v>
      </c>
      <c r="AF355" s="25" t="s">
        <v>78</v>
      </c>
      <c r="AG355" s="25" t="str">
        <f>VLOOKUP(B355,[1]Sheet1!$B:$K,10,0)</f>
        <v>否</v>
      </c>
      <c r="AH355" s="25" t="s">
        <v>78</v>
      </c>
      <c r="AI355" s="25" t="s">
        <v>79</v>
      </c>
      <c r="AJ355" s="27" t="str">
        <f>VLOOKUP(B355,[1]Sheet1!$B:$H,7,0)</f>
        <v>是</v>
      </c>
      <c r="AK355" s="27" t="str">
        <f>VLOOKUP(B355,[1]Sheet1!$B:$I,8,0)</f>
        <v>否</v>
      </c>
      <c r="AL355" s="25"/>
      <c r="AM355" s="27" t="str">
        <f>VLOOKUP(B355,[1]Sheet1!$B:$J,9,0)</f>
        <v>否</v>
      </c>
      <c r="AN355" s="25"/>
      <c r="AO355" s="25" t="s">
        <v>708</v>
      </c>
      <c r="AP355" s="25" t="s">
        <v>2612</v>
      </c>
      <c r="AQ355" s="26" t="s">
        <v>152</v>
      </c>
      <c r="AR355" s="26" t="s">
        <v>587</v>
      </c>
    </row>
    <row r="356" s="7" customFormat="1" ht="108" customHeight="1" spans="1:44">
      <c r="A356" s="25">
        <v>349</v>
      </c>
      <c r="B356" s="26" t="s">
        <v>3217</v>
      </c>
      <c r="C356" s="27" t="s">
        <v>136</v>
      </c>
      <c r="D356" s="27" t="s">
        <v>137</v>
      </c>
      <c r="E356" s="25" t="s">
        <v>3218</v>
      </c>
      <c r="F356" s="27" t="s">
        <v>102</v>
      </c>
      <c r="G356" s="25" t="s">
        <v>1191</v>
      </c>
      <c r="H356" s="25" t="s">
        <v>3219</v>
      </c>
      <c r="I356" s="25" t="s">
        <v>3220</v>
      </c>
      <c r="J356" s="25" t="s">
        <v>3220</v>
      </c>
      <c r="K356" s="27" t="s">
        <v>3221</v>
      </c>
      <c r="L356" s="27" t="s">
        <v>106</v>
      </c>
      <c r="M356" s="27" t="s">
        <v>71</v>
      </c>
      <c r="N356" s="27" t="s">
        <v>107</v>
      </c>
      <c r="O356" s="25" t="s">
        <v>3222</v>
      </c>
      <c r="P356" s="27" t="s">
        <v>3221</v>
      </c>
      <c r="Q356" s="96" t="s">
        <v>1484</v>
      </c>
      <c r="R356" s="27" t="s">
        <v>437</v>
      </c>
      <c r="S356" s="25" t="s">
        <v>2511</v>
      </c>
      <c r="T356" s="25" t="s">
        <v>438</v>
      </c>
      <c r="U356" s="25">
        <v>2021</v>
      </c>
      <c r="V356" s="25" t="s">
        <v>79</v>
      </c>
      <c r="W356" s="27">
        <v>2021.9</v>
      </c>
      <c r="X356" s="27">
        <v>2021.12</v>
      </c>
      <c r="Y356" s="26">
        <v>100</v>
      </c>
      <c r="Z356" s="26">
        <v>100</v>
      </c>
      <c r="AA356" s="26"/>
      <c r="AB356" s="26"/>
      <c r="AC356" s="26"/>
      <c r="AD356" s="25">
        <v>144</v>
      </c>
      <c r="AE356" s="25">
        <v>46</v>
      </c>
      <c r="AF356" s="25" t="s">
        <v>78</v>
      </c>
      <c r="AG356" s="25" t="str">
        <f>VLOOKUP(B356,[1]Sheet1!$B:$K,10,0)</f>
        <v>否</v>
      </c>
      <c r="AH356" s="25"/>
      <c r="AI356" s="25" t="s">
        <v>79</v>
      </c>
      <c r="AJ356" s="27" t="str">
        <f>VLOOKUP(B356,[1]Sheet1!$B:$H,7,0)</f>
        <v>是</v>
      </c>
      <c r="AK356" s="27" t="str">
        <f>VLOOKUP(B356,[1]Sheet1!$B:$I,8,0)</f>
        <v>否</v>
      </c>
      <c r="AL356" s="25"/>
      <c r="AM356" s="27" t="str">
        <f>VLOOKUP(B356,[1]Sheet1!$B:$J,9,0)</f>
        <v>否</v>
      </c>
      <c r="AN356" s="25"/>
      <c r="AO356" s="25" t="s">
        <v>3223</v>
      </c>
      <c r="AP356" s="25">
        <v>17378307987</v>
      </c>
      <c r="AQ356" s="26" t="s">
        <v>152</v>
      </c>
      <c r="AR356" s="26"/>
    </row>
    <row r="357" s="7" customFormat="1" ht="72.95" customHeight="1" spans="1:44">
      <c r="A357" s="25">
        <v>350</v>
      </c>
      <c r="B357" s="29" t="s">
        <v>3224</v>
      </c>
      <c r="C357" s="25" t="s">
        <v>991</v>
      </c>
      <c r="D357" s="25" t="s">
        <v>1053</v>
      </c>
      <c r="E357" s="25" t="s">
        <v>3225</v>
      </c>
      <c r="F357" s="25" t="s">
        <v>1530</v>
      </c>
      <c r="G357" s="25" t="s">
        <v>3226</v>
      </c>
      <c r="H357" s="25" t="s">
        <v>3227</v>
      </c>
      <c r="I357" s="25" t="s">
        <v>3228</v>
      </c>
      <c r="J357" s="25" t="s">
        <v>3225</v>
      </c>
      <c r="K357" s="25" t="s">
        <v>3229</v>
      </c>
      <c r="L357" s="25" t="s">
        <v>70</v>
      </c>
      <c r="M357" s="25" t="s">
        <v>71</v>
      </c>
      <c r="N357" s="25" t="s">
        <v>3230</v>
      </c>
      <c r="O357" s="25" t="s">
        <v>3231</v>
      </c>
      <c r="P357" s="25" t="s">
        <v>3232</v>
      </c>
      <c r="Q357" s="25" t="s">
        <v>927</v>
      </c>
      <c r="R357" s="27" t="s">
        <v>437</v>
      </c>
      <c r="S357" s="25" t="s">
        <v>838</v>
      </c>
      <c r="T357" s="25" t="s">
        <v>838</v>
      </c>
      <c r="U357" s="25">
        <v>2021</v>
      </c>
      <c r="V357" s="25" t="s">
        <v>79</v>
      </c>
      <c r="W357" s="27">
        <v>2021.9</v>
      </c>
      <c r="X357" s="27">
        <v>2021.12</v>
      </c>
      <c r="Y357" s="26">
        <v>852.53</v>
      </c>
      <c r="Z357" s="26">
        <v>620</v>
      </c>
      <c r="AA357" s="26">
        <v>232.53</v>
      </c>
      <c r="AB357" s="26"/>
      <c r="AC357" s="26"/>
      <c r="AD357" s="25" t="s">
        <v>3233</v>
      </c>
      <c r="AE357" s="25" t="s">
        <v>3234</v>
      </c>
      <c r="AF357" s="25" t="s">
        <v>78</v>
      </c>
      <c r="AG357" s="25" t="str">
        <f>VLOOKUP(B357,[1]Sheet1!$B:$K,10,0)</f>
        <v>否</v>
      </c>
      <c r="AH357" s="25" t="s">
        <v>78</v>
      </c>
      <c r="AI357" s="25" t="s">
        <v>79</v>
      </c>
      <c r="AJ357" s="27" t="str">
        <f>VLOOKUP(B357,[1]Sheet1!$B:$H,7,0)</f>
        <v>是</v>
      </c>
      <c r="AK357" s="27" t="str">
        <f>VLOOKUP(B357,[1]Sheet1!$B:$I,8,0)</f>
        <v>否</v>
      </c>
      <c r="AL357" s="25" t="s">
        <v>78</v>
      </c>
      <c r="AM357" s="27" t="str">
        <f>VLOOKUP(B357,[1]Sheet1!$B:$J,9,0)</f>
        <v>否</v>
      </c>
      <c r="AN357" s="25" t="s">
        <v>78</v>
      </c>
      <c r="AO357" s="25" t="s">
        <v>3235</v>
      </c>
      <c r="AP357" s="25">
        <v>15823049414</v>
      </c>
      <c r="AQ357" s="26" t="s">
        <v>152</v>
      </c>
      <c r="AR357" s="26"/>
    </row>
    <row r="358" s="7" customFormat="1" ht="90.95" customHeight="1" spans="1:44">
      <c r="A358" s="25">
        <v>351</v>
      </c>
      <c r="B358" s="26" t="s">
        <v>3236</v>
      </c>
      <c r="C358" s="25" t="s">
        <v>136</v>
      </c>
      <c r="D358" s="25" t="s">
        <v>137</v>
      </c>
      <c r="E358" s="25" t="s">
        <v>3237</v>
      </c>
      <c r="F358" s="25" t="s">
        <v>102</v>
      </c>
      <c r="G358" s="25" t="s">
        <v>3238</v>
      </c>
      <c r="H358" s="25" t="s">
        <v>3239</v>
      </c>
      <c r="I358" s="25" t="s">
        <v>886</v>
      </c>
      <c r="J358" s="25" t="s">
        <v>3239</v>
      </c>
      <c r="K358" s="25" t="s">
        <v>3239</v>
      </c>
      <c r="L358" s="25" t="s">
        <v>349</v>
      </c>
      <c r="M358" s="25" t="s">
        <v>71</v>
      </c>
      <c r="N358" s="25" t="s">
        <v>107</v>
      </c>
      <c r="O358" s="25" t="s">
        <v>888</v>
      </c>
      <c r="P358" s="25" t="s">
        <v>3240</v>
      </c>
      <c r="Q358" s="25" t="s">
        <v>890</v>
      </c>
      <c r="R358" s="27" t="s">
        <v>437</v>
      </c>
      <c r="S358" s="25" t="s">
        <v>2511</v>
      </c>
      <c r="T358" s="25" t="s">
        <v>223</v>
      </c>
      <c r="U358" s="25">
        <v>2021</v>
      </c>
      <c r="V358" s="25" t="s">
        <v>79</v>
      </c>
      <c r="W358" s="27">
        <v>2021.9</v>
      </c>
      <c r="X358" s="27">
        <v>2021.12</v>
      </c>
      <c r="Y358" s="26">
        <v>330</v>
      </c>
      <c r="Z358" s="26">
        <v>247.1156</v>
      </c>
      <c r="AA358" s="26"/>
      <c r="AB358" s="26"/>
      <c r="AC358" s="26">
        <v>82.8844</v>
      </c>
      <c r="AD358" s="25" t="s">
        <v>3241</v>
      </c>
      <c r="AE358" s="25" t="s">
        <v>3242</v>
      </c>
      <c r="AF358" s="25" t="s">
        <v>78</v>
      </c>
      <c r="AG358" s="25" t="str">
        <f>VLOOKUP(B358,[1]Sheet1!$B:$K,10,0)</f>
        <v>否</v>
      </c>
      <c r="AH358" s="25" t="s">
        <v>78</v>
      </c>
      <c r="AI358" s="25" t="s">
        <v>79</v>
      </c>
      <c r="AJ358" s="27" t="str">
        <f>VLOOKUP(B358,[1]Sheet1!$B:$H,7,0)</f>
        <v>是</v>
      </c>
      <c r="AK358" s="27" t="str">
        <f>VLOOKUP(B358,[1]Sheet1!$B:$I,8,0)</f>
        <v>否</v>
      </c>
      <c r="AL358" s="25"/>
      <c r="AM358" s="27" t="str">
        <f>VLOOKUP(B358,[1]Sheet1!$B:$J,9,0)</f>
        <v>否</v>
      </c>
      <c r="AN358" s="25"/>
      <c r="AO358" s="25" t="s">
        <v>3243</v>
      </c>
      <c r="AP358" s="25">
        <v>13896955006</v>
      </c>
      <c r="AQ358" s="26" t="s">
        <v>152</v>
      </c>
      <c r="AR358" s="26"/>
    </row>
    <row r="359" s="7" customFormat="1" ht="96" customHeight="1" spans="1:44">
      <c r="A359" s="25">
        <v>352</v>
      </c>
      <c r="B359" s="26" t="s">
        <v>3244</v>
      </c>
      <c r="C359" s="25" t="s">
        <v>136</v>
      </c>
      <c r="D359" s="25" t="s">
        <v>137</v>
      </c>
      <c r="E359" s="28" t="s">
        <v>3245</v>
      </c>
      <c r="F359" s="25" t="s">
        <v>102</v>
      </c>
      <c r="G359" s="25" t="s">
        <v>3246</v>
      </c>
      <c r="H359" s="25" t="s">
        <v>3247</v>
      </c>
      <c r="I359" s="25" t="s">
        <v>3248</v>
      </c>
      <c r="J359" s="25" t="s">
        <v>3247</v>
      </c>
      <c r="K359" s="25" t="s">
        <v>3247</v>
      </c>
      <c r="L359" s="25" t="s">
        <v>349</v>
      </c>
      <c r="M359" s="25" t="s">
        <v>71</v>
      </c>
      <c r="N359" s="25" t="s">
        <v>107</v>
      </c>
      <c r="O359" s="25" t="s">
        <v>3248</v>
      </c>
      <c r="P359" s="25" t="s">
        <v>3249</v>
      </c>
      <c r="Q359" s="25" t="s">
        <v>890</v>
      </c>
      <c r="R359" s="27" t="s">
        <v>437</v>
      </c>
      <c r="S359" s="25" t="s">
        <v>2511</v>
      </c>
      <c r="T359" s="25" t="s">
        <v>223</v>
      </c>
      <c r="U359" s="25">
        <v>2021</v>
      </c>
      <c r="V359" s="25" t="s">
        <v>78</v>
      </c>
      <c r="W359" s="27">
        <v>2021.9</v>
      </c>
      <c r="X359" s="27">
        <v>2021.12</v>
      </c>
      <c r="Y359" s="25">
        <v>150</v>
      </c>
      <c r="Z359" s="49"/>
      <c r="AA359" s="49"/>
      <c r="AB359" s="26"/>
      <c r="AC359" s="49">
        <v>150</v>
      </c>
      <c r="AD359" s="25" t="s">
        <v>3249</v>
      </c>
      <c r="AE359" s="25" t="s">
        <v>3250</v>
      </c>
      <c r="AF359" s="25" t="s">
        <v>78</v>
      </c>
      <c r="AG359" s="25" t="s">
        <v>78</v>
      </c>
      <c r="AH359" s="25" t="s">
        <v>78</v>
      </c>
      <c r="AI359" s="25" t="s">
        <v>79</v>
      </c>
      <c r="AJ359" s="25" t="s">
        <v>78</v>
      </c>
      <c r="AK359" s="25" t="s">
        <v>78</v>
      </c>
      <c r="AL359" s="25"/>
      <c r="AM359" s="25" t="s">
        <v>78</v>
      </c>
      <c r="AN359" s="25"/>
      <c r="AO359" s="25" t="s">
        <v>3243</v>
      </c>
      <c r="AP359" s="25">
        <v>13896955006</v>
      </c>
      <c r="AQ359" s="26"/>
      <c r="AR359" s="26" t="s">
        <v>81</v>
      </c>
    </row>
    <row r="360" s="7" customFormat="1" ht="162" customHeight="1" spans="1:44">
      <c r="A360" s="25">
        <v>353</v>
      </c>
      <c r="B360" s="29" t="s">
        <v>3251</v>
      </c>
      <c r="C360" s="27" t="s">
        <v>136</v>
      </c>
      <c r="D360" s="27" t="s">
        <v>137</v>
      </c>
      <c r="E360" s="30" t="s">
        <v>3252</v>
      </c>
      <c r="F360" s="25" t="s">
        <v>102</v>
      </c>
      <c r="G360" s="25" t="s">
        <v>3253</v>
      </c>
      <c r="H360" s="27" t="s">
        <v>3254</v>
      </c>
      <c r="I360" s="27" t="s">
        <v>822</v>
      </c>
      <c r="J360" s="30" t="s">
        <v>3255</v>
      </c>
      <c r="K360" s="30" t="s">
        <v>3256</v>
      </c>
      <c r="L360" s="25" t="s">
        <v>70</v>
      </c>
      <c r="M360" s="25" t="s">
        <v>71</v>
      </c>
      <c r="N360" s="25" t="s">
        <v>2974</v>
      </c>
      <c r="O360" s="27" t="s">
        <v>3257</v>
      </c>
      <c r="P360" s="27" t="s">
        <v>3258</v>
      </c>
      <c r="Q360" s="27" t="s">
        <v>3259</v>
      </c>
      <c r="R360" s="27" t="s">
        <v>437</v>
      </c>
      <c r="S360" s="25" t="s">
        <v>2511</v>
      </c>
      <c r="T360" s="27" t="s">
        <v>223</v>
      </c>
      <c r="U360" s="25">
        <v>2021</v>
      </c>
      <c r="V360" s="27" t="s">
        <v>79</v>
      </c>
      <c r="W360" s="27">
        <v>2021.9</v>
      </c>
      <c r="X360" s="27">
        <v>2021.12</v>
      </c>
      <c r="Y360" s="26">
        <v>200</v>
      </c>
      <c r="Z360" s="26">
        <v>27.48</v>
      </c>
      <c r="AA360" s="26"/>
      <c r="AB360" s="26"/>
      <c r="AC360" s="26">
        <v>172.52</v>
      </c>
      <c r="AD360" s="27" t="s">
        <v>3258</v>
      </c>
      <c r="AE360" s="27" t="s">
        <v>3258</v>
      </c>
      <c r="AF360" s="25" t="s">
        <v>78</v>
      </c>
      <c r="AG360" s="25" t="str">
        <f>VLOOKUP(B360,[1]Sheet1!$B:$K,10,0)</f>
        <v>否</v>
      </c>
      <c r="AH360" s="27" t="s">
        <v>78</v>
      </c>
      <c r="AI360" s="27" t="s">
        <v>79</v>
      </c>
      <c r="AJ360" s="27" t="str">
        <f>VLOOKUP(B360,[1]Sheet1!$B:$H,7,0)</f>
        <v>是</v>
      </c>
      <c r="AK360" s="27" t="str">
        <f>VLOOKUP(B360,[1]Sheet1!$B:$I,8,0)</f>
        <v>否</v>
      </c>
      <c r="AL360" s="27" t="s">
        <v>78</v>
      </c>
      <c r="AM360" s="27" t="str">
        <f>VLOOKUP(B360,[1]Sheet1!$B:$J,9,0)</f>
        <v>否</v>
      </c>
      <c r="AN360" s="27" t="s">
        <v>78</v>
      </c>
      <c r="AO360" s="25" t="s">
        <v>3243</v>
      </c>
      <c r="AP360" s="25">
        <v>13896955006</v>
      </c>
      <c r="AQ360" s="26" t="s">
        <v>152</v>
      </c>
      <c r="AR360" s="26"/>
    </row>
    <row r="361" s="7" customFormat="1" ht="80.1" customHeight="1" spans="1:44">
      <c r="A361" s="25">
        <v>354</v>
      </c>
      <c r="B361" s="51" t="s">
        <v>3260</v>
      </c>
      <c r="C361" s="37" t="s">
        <v>136</v>
      </c>
      <c r="D361" s="37" t="s">
        <v>3261</v>
      </c>
      <c r="E361" s="37" t="s">
        <v>3262</v>
      </c>
      <c r="F361" s="37" t="s">
        <v>102</v>
      </c>
      <c r="G361" s="37" t="s">
        <v>3263</v>
      </c>
      <c r="H361" s="37" t="s">
        <v>3264</v>
      </c>
      <c r="I361" s="27" t="s">
        <v>822</v>
      </c>
      <c r="J361" s="37" t="s">
        <v>3265</v>
      </c>
      <c r="K361" s="37" t="s">
        <v>3266</v>
      </c>
      <c r="L361" s="37" t="s">
        <v>106</v>
      </c>
      <c r="M361" s="37" t="s">
        <v>71</v>
      </c>
      <c r="N361" s="37" t="s">
        <v>107</v>
      </c>
      <c r="O361" s="37" t="s">
        <v>1124</v>
      </c>
      <c r="P361" s="37" t="s">
        <v>1125</v>
      </c>
      <c r="Q361" s="37" t="s">
        <v>1038</v>
      </c>
      <c r="R361" s="27" t="s">
        <v>437</v>
      </c>
      <c r="S361" s="66" t="s">
        <v>1126</v>
      </c>
      <c r="T361" s="37" t="s">
        <v>311</v>
      </c>
      <c r="U361" s="25">
        <v>2021</v>
      </c>
      <c r="V361" s="37" t="s">
        <v>79</v>
      </c>
      <c r="W361" s="27">
        <v>2021.9</v>
      </c>
      <c r="X361" s="27">
        <v>2021.12</v>
      </c>
      <c r="Y361" s="51">
        <v>30</v>
      </c>
      <c r="Z361" s="26">
        <v>30</v>
      </c>
      <c r="AA361" s="26"/>
      <c r="AB361" s="26"/>
      <c r="AC361" s="26"/>
      <c r="AD361" s="37">
        <v>1467</v>
      </c>
      <c r="AE361" s="37">
        <v>586</v>
      </c>
      <c r="AF361" s="37" t="s">
        <v>78</v>
      </c>
      <c r="AG361" s="25" t="str">
        <f>VLOOKUP(B361,[1]Sheet1!$B:$K,10,0)</f>
        <v>否</v>
      </c>
      <c r="AH361" s="37"/>
      <c r="AI361" s="37" t="s">
        <v>79</v>
      </c>
      <c r="AJ361" s="27" t="str">
        <f>VLOOKUP(B361,[1]Sheet1!$B:$H,7,0)</f>
        <v>是</v>
      </c>
      <c r="AK361" s="27" t="str">
        <f>VLOOKUP(B361,[1]Sheet1!$B:$I,8,0)</f>
        <v>否</v>
      </c>
      <c r="AL361" s="37"/>
      <c r="AM361" s="27" t="str">
        <f>VLOOKUP(B361,[1]Sheet1!$B:$J,9,0)</f>
        <v>否</v>
      </c>
      <c r="AN361" s="37"/>
      <c r="AO361" s="37" t="s">
        <v>312</v>
      </c>
      <c r="AP361" s="37">
        <v>13883367670</v>
      </c>
      <c r="AQ361" s="26" t="s">
        <v>152</v>
      </c>
      <c r="AR361" s="26"/>
    </row>
    <row r="362" s="9" customFormat="1" ht="149.1" customHeight="1" spans="1:44">
      <c r="A362" s="25">
        <v>355</v>
      </c>
      <c r="B362" s="51" t="s">
        <v>3267</v>
      </c>
      <c r="C362" s="27" t="s">
        <v>536</v>
      </c>
      <c r="D362" s="27" t="s">
        <v>137</v>
      </c>
      <c r="E362" s="37" t="s">
        <v>3268</v>
      </c>
      <c r="F362" s="45" t="s">
        <v>102</v>
      </c>
      <c r="G362" s="25" t="s">
        <v>3269</v>
      </c>
      <c r="H362" s="25" t="s">
        <v>3270</v>
      </c>
      <c r="I362" s="25" t="s">
        <v>3271</v>
      </c>
      <c r="J362" s="25" t="s">
        <v>3272</v>
      </c>
      <c r="K362" s="37" t="s">
        <v>3273</v>
      </c>
      <c r="L362" s="25" t="s">
        <v>70</v>
      </c>
      <c r="M362" s="25" t="s">
        <v>71</v>
      </c>
      <c r="N362" s="25" t="s">
        <v>1192</v>
      </c>
      <c r="O362" s="25" t="s">
        <v>3274</v>
      </c>
      <c r="P362" s="25" t="s">
        <v>3275</v>
      </c>
      <c r="Q362" s="25" t="s">
        <v>1062</v>
      </c>
      <c r="R362" s="27" t="s">
        <v>437</v>
      </c>
      <c r="S362" s="25" t="s">
        <v>2511</v>
      </c>
      <c r="T362" s="25" t="s">
        <v>232</v>
      </c>
      <c r="U362" s="25">
        <v>2021</v>
      </c>
      <c r="V362" s="44" t="s">
        <v>79</v>
      </c>
      <c r="W362" s="27">
        <v>2021.9</v>
      </c>
      <c r="X362" s="27">
        <v>2021.12</v>
      </c>
      <c r="Y362" s="26">
        <v>185</v>
      </c>
      <c r="Z362" s="26">
        <v>103.79</v>
      </c>
      <c r="AA362" s="26"/>
      <c r="AB362" s="44"/>
      <c r="AC362" s="26">
        <v>81.21</v>
      </c>
      <c r="AD362" s="44">
        <v>741</v>
      </c>
      <c r="AE362" s="44">
        <v>212</v>
      </c>
      <c r="AF362" s="45" t="s">
        <v>79</v>
      </c>
      <c r="AG362" s="25" t="str">
        <f>VLOOKUP(B362,[1]Sheet1!$B:$K,10,0)</f>
        <v>否</v>
      </c>
      <c r="AH362" s="45" t="s">
        <v>78</v>
      </c>
      <c r="AI362" s="45" t="s">
        <v>79</v>
      </c>
      <c r="AJ362" s="27" t="str">
        <f>VLOOKUP(B362,[1]Sheet1!$B:$H,7,0)</f>
        <v>是</v>
      </c>
      <c r="AK362" s="27" t="str">
        <f>VLOOKUP(B362,[1]Sheet1!$B:$I,8,0)</f>
        <v>否</v>
      </c>
      <c r="AL362" s="45" t="s">
        <v>78</v>
      </c>
      <c r="AM362" s="27" t="str">
        <f>VLOOKUP(B362,[1]Sheet1!$B:$J,9,0)</f>
        <v>否</v>
      </c>
      <c r="AN362" s="45" t="s">
        <v>78</v>
      </c>
      <c r="AO362" s="25" t="s">
        <v>2500</v>
      </c>
      <c r="AP362" s="25">
        <v>15178914500</v>
      </c>
      <c r="AQ362" s="26" t="s">
        <v>152</v>
      </c>
      <c r="AR362" s="26"/>
    </row>
    <row r="363" s="9" customFormat="1" ht="149.1" customHeight="1" spans="1:44">
      <c r="A363" s="25">
        <v>356</v>
      </c>
      <c r="B363" s="51" t="s">
        <v>3276</v>
      </c>
      <c r="C363" s="27" t="s">
        <v>536</v>
      </c>
      <c r="D363" s="27" t="s">
        <v>137</v>
      </c>
      <c r="E363" s="37" t="s">
        <v>3277</v>
      </c>
      <c r="F363" s="45" t="s">
        <v>102</v>
      </c>
      <c r="G363" s="25" t="s">
        <v>3278</v>
      </c>
      <c r="H363" s="25" t="s">
        <v>3279</v>
      </c>
      <c r="I363" s="25" t="s">
        <v>3280</v>
      </c>
      <c r="J363" s="25" t="s">
        <v>3277</v>
      </c>
      <c r="K363" s="37" t="s">
        <v>3281</v>
      </c>
      <c r="L363" s="25" t="s">
        <v>106</v>
      </c>
      <c r="M363" s="25" t="s">
        <v>71</v>
      </c>
      <c r="N363" s="25" t="s">
        <v>1326</v>
      </c>
      <c r="O363" s="25" t="s">
        <v>3282</v>
      </c>
      <c r="P363" s="25" t="s">
        <v>3281</v>
      </c>
      <c r="Q363" s="25" t="s">
        <v>1143</v>
      </c>
      <c r="R363" s="27" t="s">
        <v>437</v>
      </c>
      <c r="S363" s="66" t="s">
        <v>1126</v>
      </c>
      <c r="T363" s="25" t="s">
        <v>330</v>
      </c>
      <c r="U363" s="25">
        <v>2021</v>
      </c>
      <c r="V363" s="44" t="s">
        <v>79</v>
      </c>
      <c r="W363" s="27">
        <v>2021.9</v>
      </c>
      <c r="X363" s="27">
        <v>2021.12</v>
      </c>
      <c r="Y363" s="44">
        <v>300</v>
      </c>
      <c r="Z363" s="26">
        <v>146.5264</v>
      </c>
      <c r="AA363" s="26"/>
      <c r="AB363" s="44"/>
      <c r="AC363" s="26">
        <v>153.4736</v>
      </c>
      <c r="AD363" s="44" t="s">
        <v>3281</v>
      </c>
      <c r="AE363" s="44" t="s">
        <v>3281</v>
      </c>
      <c r="AF363" s="45" t="s">
        <v>78</v>
      </c>
      <c r="AG363" s="25" t="str">
        <f>VLOOKUP(B363,[1]Sheet1!$B:$K,10,0)</f>
        <v>否</v>
      </c>
      <c r="AH363" s="45" t="s">
        <v>78</v>
      </c>
      <c r="AI363" s="45" t="s">
        <v>79</v>
      </c>
      <c r="AJ363" s="27" t="str">
        <f>VLOOKUP(B363,[1]Sheet1!$B:$H,7,0)</f>
        <v>是</v>
      </c>
      <c r="AK363" s="27" t="str">
        <f>VLOOKUP(B363,[1]Sheet1!$B:$I,8,0)</f>
        <v>否</v>
      </c>
      <c r="AL363" s="45"/>
      <c r="AM363" s="27" t="str">
        <f>VLOOKUP(B363,[1]Sheet1!$B:$J,9,0)</f>
        <v>否</v>
      </c>
      <c r="AN363" s="45"/>
      <c r="AO363" s="33" t="s">
        <v>798</v>
      </c>
      <c r="AP363" s="45">
        <v>59508189</v>
      </c>
      <c r="AQ363" s="26" t="s">
        <v>152</v>
      </c>
      <c r="AR363" s="26"/>
    </row>
    <row r="364" s="7" customFormat="1" ht="90.95" customHeight="1" spans="1:44">
      <c r="A364" s="25">
        <v>357</v>
      </c>
      <c r="B364" s="29" t="s">
        <v>3283</v>
      </c>
      <c r="C364" s="37" t="s">
        <v>136</v>
      </c>
      <c r="D364" s="25" t="s">
        <v>1118</v>
      </c>
      <c r="E364" s="27" t="s">
        <v>3284</v>
      </c>
      <c r="F364" s="27" t="s">
        <v>102</v>
      </c>
      <c r="G364" s="27" t="s">
        <v>3285</v>
      </c>
      <c r="H364" s="27" t="s">
        <v>3074</v>
      </c>
      <c r="I364" s="27" t="s">
        <v>666</v>
      </c>
      <c r="J364" s="27" t="s">
        <v>3074</v>
      </c>
      <c r="K364" s="27" t="s">
        <v>3286</v>
      </c>
      <c r="L364" s="27" t="s">
        <v>1002</v>
      </c>
      <c r="M364" s="27" t="s">
        <v>3287</v>
      </c>
      <c r="N364" s="27" t="s">
        <v>1235</v>
      </c>
      <c r="O364" s="27" t="s">
        <v>3288</v>
      </c>
      <c r="P364" s="27" t="s">
        <v>3289</v>
      </c>
      <c r="Q364" s="27" t="s">
        <v>3290</v>
      </c>
      <c r="R364" s="27" t="s">
        <v>437</v>
      </c>
      <c r="S364" s="66" t="s">
        <v>1126</v>
      </c>
      <c r="T364" s="27" t="s">
        <v>187</v>
      </c>
      <c r="U364" s="25">
        <v>2021</v>
      </c>
      <c r="V364" s="27" t="s">
        <v>79</v>
      </c>
      <c r="W364" s="27">
        <v>2021.9</v>
      </c>
      <c r="X364" s="27">
        <v>2021.12</v>
      </c>
      <c r="Y364" s="29">
        <v>225</v>
      </c>
      <c r="Z364" s="26">
        <v>90.2327</v>
      </c>
      <c r="AA364" s="26"/>
      <c r="AB364" s="26"/>
      <c r="AC364" s="26">
        <v>134.7673</v>
      </c>
      <c r="AD364" s="27">
        <v>365</v>
      </c>
      <c r="AE364" s="25">
        <v>112</v>
      </c>
      <c r="AF364" s="25" t="s">
        <v>78</v>
      </c>
      <c r="AG364" s="25" t="str">
        <f>VLOOKUP(B364,[1]Sheet1!$B:$K,10,0)</f>
        <v>否</v>
      </c>
      <c r="AH364" s="25" t="s">
        <v>78</v>
      </c>
      <c r="AI364" s="25" t="s">
        <v>79</v>
      </c>
      <c r="AJ364" s="27" t="str">
        <f>VLOOKUP(B364,[1]Sheet1!$B:$H,7,0)</f>
        <v>是</v>
      </c>
      <c r="AK364" s="27" t="str">
        <f>VLOOKUP(B364,[1]Sheet1!$B:$I,8,0)</f>
        <v>否</v>
      </c>
      <c r="AL364" s="25"/>
      <c r="AM364" s="27" t="str">
        <f>VLOOKUP(B364,[1]Sheet1!$B:$J,9,0)</f>
        <v>否</v>
      </c>
      <c r="AN364" s="25"/>
      <c r="AO364" s="27" t="s">
        <v>3291</v>
      </c>
      <c r="AP364" s="27">
        <v>15123411187</v>
      </c>
      <c r="AQ364" s="26" t="s">
        <v>152</v>
      </c>
      <c r="AR364" s="26"/>
    </row>
    <row r="365" s="7" customFormat="1" ht="105" customHeight="1" spans="1:44">
      <c r="A365" s="25">
        <v>358</v>
      </c>
      <c r="B365" s="26" t="s">
        <v>3292</v>
      </c>
      <c r="C365" s="25" t="s">
        <v>536</v>
      </c>
      <c r="D365" s="25" t="s">
        <v>1549</v>
      </c>
      <c r="E365" s="25" t="s">
        <v>3293</v>
      </c>
      <c r="F365" s="25" t="s">
        <v>102</v>
      </c>
      <c r="G365" s="25" t="s">
        <v>3294</v>
      </c>
      <c r="H365" s="25" t="s">
        <v>3074</v>
      </c>
      <c r="I365" s="25" t="s">
        <v>3295</v>
      </c>
      <c r="J365" s="25" t="s">
        <v>3296</v>
      </c>
      <c r="K365" s="25" t="s">
        <v>3297</v>
      </c>
      <c r="L365" s="25" t="s">
        <v>3298</v>
      </c>
      <c r="M365" s="25" t="s">
        <v>3299</v>
      </c>
      <c r="N365" s="25" t="s">
        <v>3300</v>
      </c>
      <c r="O365" s="25" t="s">
        <v>3301</v>
      </c>
      <c r="P365" s="25" t="s">
        <v>3302</v>
      </c>
      <c r="Q365" s="25" t="s">
        <v>3290</v>
      </c>
      <c r="R365" s="27" t="s">
        <v>437</v>
      </c>
      <c r="S365" s="25" t="s">
        <v>3303</v>
      </c>
      <c r="T365" s="25" t="s">
        <v>187</v>
      </c>
      <c r="U365" s="25">
        <v>2021</v>
      </c>
      <c r="V365" s="25" t="s">
        <v>78</v>
      </c>
      <c r="W365" s="27">
        <v>2021.9</v>
      </c>
      <c r="X365" s="27">
        <v>2021.12</v>
      </c>
      <c r="Y365" s="49">
        <v>160</v>
      </c>
      <c r="Z365" s="49"/>
      <c r="AA365" s="49"/>
      <c r="AB365" s="26"/>
      <c r="AC365" s="49">
        <v>160</v>
      </c>
      <c r="AD365" s="25">
        <v>3000</v>
      </c>
      <c r="AE365" s="25">
        <v>230</v>
      </c>
      <c r="AF365" s="25" t="s">
        <v>78</v>
      </c>
      <c r="AG365" s="25" t="s">
        <v>78</v>
      </c>
      <c r="AH365" s="25" t="s">
        <v>78</v>
      </c>
      <c r="AI365" s="25" t="s">
        <v>79</v>
      </c>
      <c r="AJ365" s="25" t="s">
        <v>79</v>
      </c>
      <c r="AK365" s="25" t="s">
        <v>78</v>
      </c>
      <c r="AL365" s="25"/>
      <c r="AM365" s="25" t="s">
        <v>78</v>
      </c>
      <c r="AN365" s="25"/>
      <c r="AO365" s="25" t="s">
        <v>3291</v>
      </c>
      <c r="AP365" s="25">
        <v>15123411187</v>
      </c>
      <c r="AQ365" s="26"/>
      <c r="AR365" s="26" t="s">
        <v>81</v>
      </c>
    </row>
    <row r="366" s="7" customFormat="1" ht="75.95" customHeight="1" spans="1:44">
      <c r="A366" s="25">
        <v>359</v>
      </c>
      <c r="B366" s="29" t="s">
        <v>3304</v>
      </c>
      <c r="C366" s="27" t="s">
        <v>136</v>
      </c>
      <c r="D366" s="25" t="s">
        <v>1118</v>
      </c>
      <c r="E366" s="27" t="s">
        <v>3305</v>
      </c>
      <c r="F366" s="27" t="s">
        <v>102</v>
      </c>
      <c r="G366" s="27" t="s">
        <v>3285</v>
      </c>
      <c r="H366" s="27" t="s">
        <v>3306</v>
      </c>
      <c r="I366" s="27" t="s">
        <v>1012</v>
      </c>
      <c r="J366" s="27" t="s">
        <v>3307</v>
      </c>
      <c r="K366" s="27" t="s">
        <v>3308</v>
      </c>
      <c r="L366" s="27" t="s">
        <v>1002</v>
      </c>
      <c r="M366" s="27" t="s">
        <v>71</v>
      </c>
      <c r="N366" s="27" t="s">
        <v>3309</v>
      </c>
      <c r="O366" s="27" t="s">
        <v>1016</v>
      </c>
      <c r="P366" s="27" t="s">
        <v>3310</v>
      </c>
      <c r="Q366" s="27" t="s">
        <v>3290</v>
      </c>
      <c r="R366" s="27" t="s">
        <v>437</v>
      </c>
      <c r="S366" s="66" t="s">
        <v>1126</v>
      </c>
      <c r="T366" s="27" t="s">
        <v>187</v>
      </c>
      <c r="U366" s="25">
        <v>2021</v>
      </c>
      <c r="V366" s="27" t="s">
        <v>79</v>
      </c>
      <c r="W366" s="27">
        <v>2021.9</v>
      </c>
      <c r="X366" s="27">
        <v>2021.12</v>
      </c>
      <c r="Y366" s="29">
        <v>70</v>
      </c>
      <c r="AA366" s="26"/>
      <c r="AB366" s="26"/>
      <c r="AC366" s="26">
        <v>70</v>
      </c>
      <c r="AD366" s="27">
        <v>365</v>
      </c>
      <c r="AE366" s="25">
        <v>112</v>
      </c>
      <c r="AF366" s="25" t="s">
        <v>78</v>
      </c>
      <c r="AG366" s="25" t="str">
        <f>VLOOKUP(B366,[1]Sheet1!$B:$K,10,0)</f>
        <v>否</v>
      </c>
      <c r="AH366" s="25" t="s">
        <v>78</v>
      </c>
      <c r="AI366" s="25" t="s">
        <v>79</v>
      </c>
      <c r="AJ366" s="27" t="str">
        <f>VLOOKUP(B366,[1]Sheet1!$B:$H,7,0)</f>
        <v>是</v>
      </c>
      <c r="AK366" s="27" t="str">
        <f>VLOOKUP(B366,[1]Sheet1!$B:$I,8,0)</f>
        <v>否</v>
      </c>
      <c r="AL366" s="25"/>
      <c r="AM366" s="27" t="str">
        <f>VLOOKUP(B366,[1]Sheet1!$B:$J,9,0)</f>
        <v>否</v>
      </c>
      <c r="AN366" s="25"/>
      <c r="AO366" s="27" t="s">
        <v>995</v>
      </c>
      <c r="AP366" s="27">
        <v>13594777066</v>
      </c>
      <c r="AQ366" s="26"/>
      <c r="AR366" s="26" t="s">
        <v>81</v>
      </c>
    </row>
    <row r="367" s="7" customFormat="1" ht="86.1" customHeight="1" spans="1:44">
      <c r="A367" s="25">
        <v>360</v>
      </c>
      <c r="B367" s="29" t="s">
        <v>3311</v>
      </c>
      <c r="C367" s="27" t="s">
        <v>62</v>
      </c>
      <c r="D367" s="25" t="s">
        <v>63</v>
      </c>
      <c r="E367" s="27" t="s">
        <v>3312</v>
      </c>
      <c r="F367" s="27" t="s">
        <v>102</v>
      </c>
      <c r="G367" s="27" t="s">
        <v>1463</v>
      </c>
      <c r="H367" s="27" t="s">
        <v>3313</v>
      </c>
      <c r="I367" s="27" t="s">
        <v>666</v>
      </c>
      <c r="J367" s="27" t="s">
        <v>3314</v>
      </c>
      <c r="K367" s="27" t="s">
        <v>3315</v>
      </c>
      <c r="L367" s="27" t="s">
        <v>106</v>
      </c>
      <c r="M367" s="27" t="s">
        <v>71</v>
      </c>
      <c r="N367" s="27" t="s">
        <v>107</v>
      </c>
      <c r="O367" s="27" t="s">
        <v>1016</v>
      </c>
      <c r="P367" s="27" t="s">
        <v>3316</v>
      </c>
      <c r="Q367" s="27" t="s">
        <v>486</v>
      </c>
      <c r="R367" s="27" t="s">
        <v>437</v>
      </c>
      <c r="S367" s="27" t="s">
        <v>76</v>
      </c>
      <c r="T367" s="27" t="s">
        <v>187</v>
      </c>
      <c r="U367" s="25">
        <v>2021</v>
      </c>
      <c r="V367" s="25" t="s">
        <v>78</v>
      </c>
      <c r="W367" s="27">
        <v>2021.9</v>
      </c>
      <c r="X367" s="27">
        <v>2021.12</v>
      </c>
      <c r="Y367" s="52">
        <v>35</v>
      </c>
      <c r="Z367" s="49"/>
      <c r="AA367" s="49"/>
      <c r="AB367" s="26"/>
      <c r="AC367" s="49">
        <v>35</v>
      </c>
      <c r="AD367" s="27">
        <v>1980</v>
      </c>
      <c r="AE367" s="25">
        <v>570</v>
      </c>
      <c r="AF367" s="25" t="s">
        <v>78</v>
      </c>
      <c r="AG367" s="25" t="s">
        <v>78</v>
      </c>
      <c r="AH367" s="25" t="s">
        <v>78</v>
      </c>
      <c r="AI367" s="25" t="s">
        <v>79</v>
      </c>
      <c r="AJ367" s="25" t="s">
        <v>79</v>
      </c>
      <c r="AK367" s="25" t="s">
        <v>78</v>
      </c>
      <c r="AL367" s="25"/>
      <c r="AM367" s="25" t="s">
        <v>78</v>
      </c>
      <c r="AN367" s="25"/>
      <c r="AO367" s="27" t="s">
        <v>995</v>
      </c>
      <c r="AP367" s="27">
        <v>13594777066</v>
      </c>
      <c r="AQ367" s="26"/>
      <c r="AR367" s="26" t="s">
        <v>81</v>
      </c>
    </row>
    <row r="368" s="7" customFormat="1" ht="159.75" customHeight="1" spans="1:44">
      <c r="A368" s="25">
        <v>361</v>
      </c>
      <c r="B368" s="26" t="s">
        <v>3317</v>
      </c>
      <c r="C368" s="44" t="s">
        <v>536</v>
      </c>
      <c r="D368" s="27" t="s">
        <v>137</v>
      </c>
      <c r="E368" s="30" t="s">
        <v>3318</v>
      </c>
      <c r="F368" s="25" t="s">
        <v>102</v>
      </c>
      <c r="G368" s="25" t="s">
        <v>3319</v>
      </c>
      <c r="H368" s="27" t="s">
        <v>3320</v>
      </c>
      <c r="I368" s="27" t="s">
        <v>822</v>
      </c>
      <c r="J368" s="27" t="s">
        <v>3321</v>
      </c>
      <c r="K368" s="25" t="s">
        <v>3322</v>
      </c>
      <c r="L368" s="25" t="s">
        <v>70</v>
      </c>
      <c r="M368" s="25" t="s">
        <v>71</v>
      </c>
      <c r="N368" s="25" t="s">
        <v>1421</v>
      </c>
      <c r="O368" s="27" t="s">
        <v>3323</v>
      </c>
      <c r="P368" s="27" t="s">
        <v>3324</v>
      </c>
      <c r="Q368" s="27" t="s">
        <v>825</v>
      </c>
      <c r="R368" s="27" t="s">
        <v>437</v>
      </c>
      <c r="S368" s="66" t="s">
        <v>1126</v>
      </c>
      <c r="T368" s="25" t="s">
        <v>270</v>
      </c>
      <c r="U368" s="25">
        <v>2021</v>
      </c>
      <c r="V368" s="27" t="s">
        <v>79</v>
      </c>
      <c r="W368" s="27">
        <v>2021.9</v>
      </c>
      <c r="X368" s="27">
        <v>2021.12</v>
      </c>
      <c r="Y368" s="26">
        <v>60</v>
      </c>
      <c r="Z368" s="26">
        <v>60</v>
      </c>
      <c r="AA368" s="26"/>
      <c r="AB368" s="26"/>
      <c r="AC368" s="26"/>
      <c r="AD368" s="27" t="s">
        <v>3325</v>
      </c>
      <c r="AE368" s="27" t="s">
        <v>3325</v>
      </c>
      <c r="AF368" s="25" t="s">
        <v>78</v>
      </c>
      <c r="AG368" s="25" t="str">
        <f>VLOOKUP(B368,[1]Sheet1!$B:$K,10,0)</f>
        <v>是</v>
      </c>
      <c r="AH368" s="27" t="s">
        <v>78</v>
      </c>
      <c r="AI368" s="27" t="s">
        <v>79</v>
      </c>
      <c r="AJ368" s="27" t="str">
        <f>VLOOKUP(B368,[1]Sheet1!$B:$H,7,0)</f>
        <v>是</v>
      </c>
      <c r="AK368" s="27" t="str">
        <f>VLOOKUP(B368,[1]Sheet1!$B:$I,8,0)</f>
        <v>否</v>
      </c>
      <c r="AL368" s="27" t="s">
        <v>78</v>
      </c>
      <c r="AM368" s="27" t="str">
        <f>VLOOKUP(B368,[1]Sheet1!$B:$J,9,0)</f>
        <v>否</v>
      </c>
      <c r="AN368" s="27" t="s">
        <v>78</v>
      </c>
      <c r="AO368" s="25" t="s">
        <v>3326</v>
      </c>
      <c r="AP368" s="25">
        <v>1398607998</v>
      </c>
      <c r="AQ368" s="26" t="s">
        <v>152</v>
      </c>
      <c r="AR368" s="26"/>
    </row>
    <row r="369" s="7" customFormat="1" ht="213.75" customHeight="1" spans="1:44">
      <c r="A369" s="25">
        <v>362</v>
      </c>
      <c r="B369" s="29" t="s">
        <v>3327</v>
      </c>
      <c r="C369" s="44" t="s">
        <v>536</v>
      </c>
      <c r="D369" s="27" t="s">
        <v>137</v>
      </c>
      <c r="E369" s="28" t="s">
        <v>3328</v>
      </c>
      <c r="F369" s="25" t="s">
        <v>102</v>
      </c>
      <c r="G369" s="25" t="s">
        <v>3329</v>
      </c>
      <c r="H369" s="27" t="s">
        <v>3330</v>
      </c>
      <c r="I369" s="27" t="s">
        <v>822</v>
      </c>
      <c r="J369" s="25" t="s">
        <v>3331</v>
      </c>
      <c r="K369" s="25" t="s">
        <v>3328</v>
      </c>
      <c r="L369" s="25" t="s">
        <v>70</v>
      </c>
      <c r="M369" s="25" t="s">
        <v>71</v>
      </c>
      <c r="N369" s="25" t="s">
        <v>3192</v>
      </c>
      <c r="O369" s="25" t="s">
        <v>3332</v>
      </c>
      <c r="P369" s="25" t="s">
        <v>3333</v>
      </c>
      <c r="Q369" s="25" t="s">
        <v>3334</v>
      </c>
      <c r="R369" s="27" t="s">
        <v>437</v>
      </c>
      <c r="S369" s="25" t="s">
        <v>2511</v>
      </c>
      <c r="T369" s="25" t="s">
        <v>270</v>
      </c>
      <c r="U369" s="25">
        <v>2021</v>
      </c>
      <c r="V369" s="25" t="s">
        <v>79</v>
      </c>
      <c r="W369" s="27">
        <v>2021.9</v>
      </c>
      <c r="X369" s="27">
        <v>2021.12</v>
      </c>
      <c r="Y369" s="26">
        <v>80</v>
      </c>
      <c r="Z369" s="26">
        <v>40</v>
      </c>
      <c r="AA369" s="26"/>
      <c r="AB369" s="26"/>
      <c r="AC369" s="26">
        <v>40</v>
      </c>
      <c r="AD369" s="25" t="s">
        <v>3335</v>
      </c>
      <c r="AE369" s="25" t="s">
        <v>3336</v>
      </c>
      <c r="AF369" s="25" t="s">
        <v>78</v>
      </c>
      <c r="AG369" s="25" t="str">
        <f>VLOOKUP(B369,[1]Sheet1!$B:$K,10,0)</f>
        <v>是</v>
      </c>
      <c r="AH369" s="25" t="s">
        <v>78</v>
      </c>
      <c r="AI369" s="25" t="s">
        <v>79</v>
      </c>
      <c r="AJ369" s="27" t="str">
        <f>VLOOKUP(B369,[1]Sheet1!$B:$H,7,0)</f>
        <v>是</v>
      </c>
      <c r="AK369" s="27" t="str">
        <f>VLOOKUP(B369,[1]Sheet1!$B:$I,8,0)</f>
        <v>否</v>
      </c>
      <c r="AL369" s="25" t="s">
        <v>78</v>
      </c>
      <c r="AM369" s="27" t="str">
        <f>VLOOKUP(B369,[1]Sheet1!$B:$J,9,0)</f>
        <v>否</v>
      </c>
      <c r="AN369" s="25" t="s">
        <v>78</v>
      </c>
      <c r="AO369" s="25" t="s">
        <v>3326</v>
      </c>
      <c r="AP369" s="25">
        <v>1398607998</v>
      </c>
      <c r="AQ369" s="26" t="s">
        <v>152</v>
      </c>
      <c r="AR369" s="26"/>
    </row>
    <row r="370" s="7" customFormat="1" ht="136.5" customHeight="1" spans="1:44">
      <c r="A370" s="25">
        <v>363</v>
      </c>
      <c r="B370" s="29" t="s">
        <v>3337</v>
      </c>
      <c r="C370" s="1" t="s">
        <v>136</v>
      </c>
      <c r="D370" s="1" t="s">
        <v>137</v>
      </c>
      <c r="E370" s="30" t="s">
        <v>3338</v>
      </c>
      <c r="F370" s="27" t="s">
        <v>102</v>
      </c>
      <c r="G370" s="27" t="s">
        <v>3339</v>
      </c>
      <c r="H370" s="27" t="s">
        <v>217</v>
      </c>
      <c r="I370" s="27" t="s">
        <v>3340</v>
      </c>
      <c r="J370" s="27" t="s">
        <v>217</v>
      </c>
      <c r="K370" s="27" t="s">
        <v>3341</v>
      </c>
      <c r="L370" s="27" t="s">
        <v>106</v>
      </c>
      <c r="M370" s="27" t="s">
        <v>71</v>
      </c>
      <c r="N370" s="27" t="s">
        <v>107</v>
      </c>
      <c r="O370" s="27" t="s">
        <v>169</v>
      </c>
      <c r="P370" s="27" t="s">
        <v>3341</v>
      </c>
      <c r="Q370" s="27" t="s">
        <v>133</v>
      </c>
      <c r="R370" s="27" t="s">
        <v>437</v>
      </c>
      <c r="S370" s="27" t="s">
        <v>112</v>
      </c>
      <c r="T370" s="27" t="s">
        <v>270</v>
      </c>
      <c r="U370" s="25">
        <v>2021</v>
      </c>
      <c r="V370" s="27" t="s">
        <v>79</v>
      </c>
      <c r="W370" s="27">
        <v>2021.9</v>
      </c>
      <c r="X370" s="27">
        <v>2021.12</v>
      </c>
      <c r="Y370" s="26">
        <v>23</v>
      </c>
      <c r="Z370" s="26">
        <v>23</v>
      </c>
      <c r="AA370" s="26"/>
      <c r="AB370" s="26"/>
      <c r="AC370" s="26"/>
      <c r="AD370" s="25" t="s">
        <v>3342</v>
      </c>
      <c r="AE370" s="25" t="s">
        <v>3342</v>
      </c>
      <c r="AF370" s="27" t="s">
        <v>78</v>
      </c>
      <c r="AG370" s="25" t="str">
        <f>VLOOKUP(B370,[1]Sheet1!$B:$K,10,0)</f>
        <v>是</v>
      </c>
      <c r="AH370" s="27" t="s">
        <v>78</v>
      </c>
      <c r="AI370" s="27" t="s">
        <v>79</v>
      </c>
      <c r="AJ370" s="27" t="str">
        <f>VLOOKUP(B370,[1]Sheet1!$B:$H,7,0)</f>
        <v>是</v>
      </c>
      <c r="AK370" s="27" t="str">
        <f>VLOOKUP(B370,[1]Sheet1!$B:$I,8,0)</f>
        <v>否</v>
      </c>
      <c r="AL370" s="27" t="s">
        <v>78</v>
      </c>
      <c r="AM370" s="27" t="str">
        <f>VLOOKUP(B370,[1]Sheet1!$B:$J,9,0)</f>
        <v>否</v>
      </c>
      <c r="AN370" s="25"/>
      <c r="AO370" s="33" t="s">
        <v>271</v>
      </c>
      <c r="AP370" s="33">
        <v>18183150898</v>
      </c>
      <c r="AQ370" s="26" t="s">
        <v>152</v>
      </c>
      <c r="AR370" s="26"/>
    </row>
    <row r="371" s="7" customFormat="1" ht="65.1" customHeight="1" spans="1:44">
      <c r="A371" s="25">
        <v>364</v>
      </c>
      <c r="B371" s="26" t="s">
        <v>3343</v>
      </c>
      <c r="C371" s="25" t="s">
        <v>536</v>
      </c>
      <c r="D371" s="25" t="s">
        <v>536</v>
      </c>
      <c r="E371" s="26" t="s">
        <v>3344</v>
      </c>
      <c r="F371" s="25" t="s">
        <v>102</v>
      </c>
      <c r="G371" s="26" t="s">
        <v>3088</v>
      </c>
      <c r="H371" s="26" t="s">
        <v>3345</v>
      </c>
      <c r="I371" s="26" t="s">
        <v>3346</v>
      </c>
      <c r="J371" s="26" t="s">
        <v>3347</v>
      </c>
      <c r="K371" s="26" t="s">
        <v>3348</v>
      </c>
      <c r="L371" s="26" t="s">
        <v>3349</v>
      </c>
      <c r="M371" s="25" t="s">
        <v>3094</v>
      </c>
      <c r="N371" s="25" t="s">
        <v>3350</v>
      </c>
      <c r="O371" s="26" t="s">
        <v>3351</v>
      </c>
      <c r="P371" s="26" t="s">
        <v>3352</v>
      </c>
      <c r="Q371" s="25" t="s">
        <v>1954</v>
      </c>
      <c r="R371" s="27" t="s">
        <v>437</v>
      </c>
      <c r="S371" s="28" t="s">
        <v>3100</v>
      </c>
      <c r="T371" s="28" t="s">
        <v>3100</v>
      </c>
      <c r="U371" s="25">
        <v>2021</v>
      </c>
      <c r="V371" s="25" t="s">
        <v>79</v>
      </c>
      <c r="W371" s="27">
        <v>2021.9</v>
      </c>
      <c r="X371" s="27">
        <v>2021.12</v>
      </c>
      <c r="Y371" s="26">
        <v>200</v>
      </c>
      <c r="Z371" s="26">
        <v>100</v>
      </c>
      <c r="AA371" s="26"/>
      <c r="AB371" s="26"/>
      <c r="AC371" s="26">
        <v>100</v>
      </c>
      <c r="AD371" s="26" t="s">
        <v>3353</v>
      </c>
      <c r="AE371" s="25"/>
      <c r="AF371" s="25" t="s">
        <v>78</v>
      </c>
      <c r="AG371" s="25" t="str">
        <f>VLOOKUP(B371,[1]Sheet1!$B:$K,10,0)</f>
        <v>否</v>
      </c>
      <c r="AH371" s="25" t="s">
        <v>78</v>
      </c>
      <c r="AI371" s="25" t="s">
        <v>79</v>
      </c>
      <c r="AJ371" s="27" t="str">
        <f>VLOOKUP(B371,[1]Sheet1!$B:$H,7,0)</f>
        <v>是</v>
      </c>
      <c r="AK371" s="27" t="str">
        <f>VLOOKUP(B371,[1]Sheet1!$B:$I,8,0)</f>
        <v>否</v>
      </c>
      <c r="AL371" s="25"/>
      <c r="AM371" s="27" t="str">
        <f>VLOOKUP(B371,[1]Sheet1!$B:$J,9,0)</f>
        <v>否</v>
      </c>
      <c r="AN371" s="25"/>
      <c r="AO371" s="25" t="s">
        <v>3102</v>
      </c>
      <c r="AP371" s="25">
        <v>13609449809</v>
      </c>
      <c r="AQ371" s="26" t="s">
        <v>152</v>
      </c>
      <c r="AR371" s="26"/>
    </row>
    <row r="372" s="7" customFormat="1" ht="111" customHeight="1" spans="1:44">
      <c r="A372" s="25">
        <v>365</v>
      </c>
      <c r="B372" s="95" t="s">
        <v>3354</v>
      </c>
      <c r="C372" s="96" t="s">
        <v>536</v>
      </c>
      <c r="D372" s="96" t="s">
        <v>536</v>
      </c>
      <c r="E372" s="96" t="s">
        <v>3355</v>
      </c>
      <c r="F372" s="96" t="s">
        <v>102</v>
      </c>
      <c r="G372" s="96" t="s">
        <v>3356</v>
      </c>
      <c r="H372" s="96" t="s">
        <v>3357</v>
      </c>
      <c r="I372" s="96" t="s">
        <v>3358</v>
      </c>
      <c r="J372" s="96" t="s">
        <v>3359</v>
      </c>
      <c r="K372" s="96" t="s">
        <v>3360</v>
      </c>
      <c r="L372" s="96" t="s">
        <v>3349</v>
      </c>
      <c r="M372" s="96" t="s">
        <v>3094</v>
      </c>
      <c r="N372" s="96" t="s">
        <v>3361</v>
      </c>
      <c r="O372" s="98" t="s">
        <v>3362</v>
      </c>
      <c r="P372" s="98" t="s">
        <v>3363</v>
      </c>
      <c r="Q372" s="96" t="s">
        <v>1954</v>
      </c>
      <c r="R372" s="27" t="s">
        <v>437</v>
      </c>
      <c r="S372" s="28" t="s">
        <v>3100</v>
      </c>
      <c r="T372" s="28" t="s">
        <v>3100</v>
      </c>
      <c r="U372" s="25">
        <v>2021</v>
      </c>
      <c r="V372" s="25" t="s">
        <v>79</v>
      </c>
      <c r="W372" s="27">
        <v>2021.9</v>
      </c>
      <c r="X372" s="27">
        <v>2021.12</v>
      </c>
      <c r="Y372" s="26">
        <v>83</v>
      </c>
      <c r="Z372" s="26">
        <v>83</v>
      </c>
      <c r="AA372" s="26"/>
      <c r="AB372" s="26"/>
      <c r="AC372" s="26"/>
      <c r="AD372" s="26" t="s">
        <v>3112</v>
      </c>
      <c r="AE372" s="26" t="s">
        <v>3112</v>
      </c>
      <c r="AF372" s="25" t="s">
        <v>78</v>
      </c>
      <c r="AG372" s="25" t="str">
        <f>VLOOKUP(B372,[1]Sheet1!$B:$K,10,0)</f>
        <v>否</v>
      </c>
      <c r="AH372" s="25" t="s">
        <v>78</v>
      </c>
      <c r="AI372" s="25" t="s">
        <v>79</v>
      </c>
      <c r="AJ372" s="27" t="str">
        <f>VLOOKUP(B372,[1]Sheet1!$B:$H,7,0)</f>
        <v>是</v>
      </c>
      <c r="AK372" s="27" t="str">
        <f>VLOOKUP(B372,[1]Sheet1!$B:$I,8,0)</f>
        <v>否</v>
      </c>
      <c r="AL372" s="25"/>
      <c r="AM372" s="27" t="str">
        <f>VLOOKUP(B372,[1]Sheet1!$B:$J,9,0)</f>
        <v>否</v>
      </c>
      <c r="AN372" s="25"/>
      <c r="AO372" s="96" t="s">
        <v>3102</v>
      </c>
      <c r="AP372" s="96">
        <v>13609449809</v>
      </c>
      <c r="AQ372" s="26" t="s">
        <v>152</v>
      </c>
      <c r="AR372" s="26"/>
    </row>
    <row r="373" s="7" customFormat="1" ht="60" spans="1:44">
      <c r="A373" s="25">
        <v>366</v>
      </c>
      <c r="B373" s="29" t="s">
        <v>3364</v>
      </c>
      <c r="C373" s="25" t="s">
        <v>536</v>
      </c>
      <c r="D373" s="25" t="s">
        <v>1549</v>
      </c>
      <c r="E373" s="30" t="s">
        <v>3365</v>
      </c>
      <c r="F373" s="27" t="s">
        <v>102</v>
      </c>
      <c r="G373" s="27" t="s">
        <v>1836</v>
      </c>
      <c r="H373" s="30" t="s">
        <v>3366</v>
      </c>
      <c r="I373" s="27" t="s">
        <v>3367</v>
      </c>
      <c r="J373" s="30" t="s">
        <v>3364</v>
      </c>
      <c r="K373" s="27" t="s">
        <v>1839</v>
      </c>
      <c r="L373" s="27" t="s">
        <v>106</v>
      </c>
      <c r="M373" s="27" t="s">
        <v>71</v>
      </c>
      <c r="N373" s="27" t="s">
        <v>3162</v>
      </c>
      <c r="O373" s="27" t="s">
        <v>1841</v>
      </c>
      <c r="P373" s="27" t="s">
        <v>1839</v>
      </c>
      <c r="Q373" s="27" t="s">
        <v>1496</v>
      </c>
      <c r="R373" s="27" t="s">
        <v>437</v>
      </c>
      <c r="S373" s="27" t="s">
        <v>1562</v>
      </c>
      <c r="T373" s="27" t="s">
        <v>174</v>
      </c>
      <c r="U373" s="25">
        <v>2021</v>
      </c>
      <c r="V373" s="25" t="s">
        <v>79</v>
      </c>
      <c r="W373" s="27">
        <v>2021.9</v>
      </c>
      <c r="X373" s="27">
        <v>2021.12</v>
      </c>
      <c r="Y373" s="29">
        <v>50</v>
      </c>
      <c r="Z373" s="26">
        <v>50</v>
      </c>
      <c r="AA373" s="26"/>
      <c r="AB373" s="26"/>
      <c r="AC373" s="26"/>
      <c r="AD373" s="27" t="s">
        <v>1839</v>
      </c>
      <c r="AE373" s="27" t="s">
        <v>1839</v>
      </c>
      <c r="AF373" s="25"/>
      <c r="AG373" s="25" t="str">
        <f>VLOOKUP(B373,[1]Sheet1!$B:$K,10,0)</f>
        <v>否</v>
      </c>
      <c r="AH373" s="25"/>
      <c r="AI373" s="27" t="s">
        <v>79</v>
      </c>
      <c r="AJ373" s="27" t="str">
        <f>VLOOKUP(B373,[1]Sheet1!$B:$H,7,0)</f>
        <v>是</v>
      </c>
      <c r="AK373" s="27" t="str">
        <f>VLOOKUP(B373,[1]Sheet1!$B:$I,8,0)</f>
        <v>否</v>
      </c>
      <c r="AL373" s="27"/>
      <c r="AM373" s="27" t="str">
        <f>VLOOKUP(B373,[1]Sheet1!$B:$J,9,0)</f>
        <v>否</v>
      </c>
      <c r="AN373" s="27"/>
      <c r="AO373" s="27" t="s">
        <v>1135</v>
      </c>
      <c r="AP373" s="27">
        <v>17783523168</v>
      </c>
      <c r="AQ373" s="26" t="s">
        <v>152</v>
      </c>
      <c r="AR373" s="26"/>
    </row>
    <row r="374" s="6" customFormat="1" ht="70.5" customHeight="1" spans="1:44">
      <c r="A374" s="25">
        <v>367</v>
      </c>
      <c r="B374" s="26" t="s">
        <v>3368</v>
      </c>
      <c r="C374" s="27" t="s">
        <v>536</v>
      </c>
      <c r="D374" s="27" t="s">
        <v>137</v>
      </c>
      <c r="E374" s="28" t="s">
        <v>3369</v>
      </c>
      <c r="F374" s="25" t="s">
        <v>102</v>
      </c>
      <c r="G374" s="27" t="s">
        <v>3370</v>
      </c>
      <c r="H374" s="25" t="s">
        <v>3371</v>
      </c>
      <c r="I374" s="25" t="s">
        <v>68</v>
      </c>
      <c r="J374" s="25" t="s">
        <v>3369</v>
      </c>
      <c r="K374" s="25" t="s">
        <v>3369</v>
      </c>
      <c r="L374" s="27" t="s">
        <v>70</v>
      </c>
      <c r="M374" s="27" t="s">
        <v>71</v>
      </c>
      <c r="N374" s="27" t="s">
        <v>3372</v>
      </c>
      <c r="O374" s="25" t="s">
        <v>3373</v>
      </c>
      <c r="P374" s="25" t="s">
        <v>3374</v>
      </c>
      <c r="Q374" s="25" t="s">
        <v>3375</v>
      </c>
      <c r="R374" s="27" t="s">
        <v>437</v>
      </c>
      <c r="S374" s="66" t="s">
        <v>1126</v>
      </c>
      <c r="T374" s="30" t="s">
        <v>77</v>
      </c>
      <c r="U374" s="25">
        <v>2021</v>
      </c>
      <c r="V374" s="25" t="s">
        <v>79</v>
      </c>
      <c r="W374" s="27">
        <v>2021.9</v>
      </c>
      <c r="X374" s="27">
        <v>2021.12</v>
      </c>
      <c r="Y374" s="51">
        <v>80</v>
      </c>
      <c r="Z374" s="26">
        <v>80</v>
      </c>
      <c r="AA374" s="26"/>
      <c r="AB374" s="27"/>
      <c r="AC374" s="26"/>
      <c r="AD374" s="25">
        <v>110</v>
      </c>
      <c r="AE374" s="25">
        <v>110</v>
      </c>
      <c r="AF374" s="25" t="s">
        <v>78</v>
      </c>
      <c r="AG374" s="25" t="str">
        <f>VLOOKUP(B374,[1]Sheet1!$B:$K,10,0)</f>
        <v>否</v>
      </c>
      <c r="AH374" s="25" t="s">
        <v>78</v>
      </c>
      <c r="AI374" s="45" t="s">
        <v>79</v>
      </c>
      <c r="AJ374" s="27" t="str">
        <f>VLOOKUP(B374,[1]Sheet1!$B:$H,7,0)</f>
        <v>是</v>
      </c>
      <c r="AK374" s="27" t="str">
        <f>VLOOKUP(B374,[1]Sheet1!$B:$I,8,0)</f>
        <v>否</v>
      </c>
      <c r="AL374" s="25"/>
      <c r="AM374" s="27" t="str">
        <f>VLOOKUP(B374,[1]Sheet1!$B:$J,9,0)</f>
        <v>否</v>
      </c>
      <c r="AN374" s="25"/>
      <c r="AO374" s="27" t="s">
        <v>80</v>
      </c>
      <c r="AP374" s="37">
        <v>13509449114</v>
      </c>
      <c r="AQ374" s="26" t="s">
        <v>152</v>
      </c>
      <c r="AR374" s="26"/>
    </row>
    <row r="375" s="6" customFormat="1" ht="70.5" customHeight="1" spans="1:44">
      <c r="A375" s="25">
        <v>368</v>
      </c>
      <c r="B375" s="26" t="s">
        <v>3376</v>
      </c>
      <c r="C375" s="27" t="s">
        <v>3377</v>
      </c>
      <c r="D375" s="25" t="s">
        <v>3378</v>
      </c>
      <c r="E375" s="28" t="s">
        <v>3379</v>
      </c>
      <c r="F375" s="25" t="s">
        <v>102</v>
      </c>
      <c r="G375" s="27" t="s">
        <v>603</v>
      </c>
      <c r="H375" s="28" t="s">
        <v>3380</v>
      </c>
      <c r="I375" s="25" t="s">
        <v>3381</v>
      </c>
      <c r="J375" s="28" t="s">
        <v>3380</v>
      </c>
      <c r="K375" s="25" t="s">
        <v>3382</v>
      </c>
      <c r="L375" s="27" t="s">
        <v>3383</v>
      </c>
      <c r="M375" s="27" t="s">
        <v>3384</v>
      </c>
      <c r="N375" s="27" t="s">
        <v>3385</v>
      </c>
      <c r="O375" s="25" t="s">
        <v>3386</v>
      </c>
      <c r="P375" s="25" t="s">
        <v>3387</v>
      </c>
      <c r="Q375" s="25" t="s">
        <v>3388</v>
      </c>
      <c r="R375" s="27" t="s">
        <v>437</v>
      </c>
      <c r="S375" s="27" t="s">
        <v>2511</v>
      </c>
      <c r="T375" s="27" t="s">
        <v>2511</v>
      </c>
      <c r="U375" s="25">
        <v>2021</v>
      </c>
      <c r="V375" s="25" t="s">
        <v>79</v>
      </c>
      <c r="W375" s="27">
        <v>2021.9</v>
      </c>
      <c r="X375" s="27">
        <v>2021.12</v>
      </c>
      <c r="Y375" s="51">
        <v>200</v>
      </c>
      <c r="Z375" s="26">
        <v>200</v>
      </c>
      <c r="AA375" s="26"/>
      <c r="AB375" s="27"/>
      <c r="AC375" s="26"/>
      <c r="AD375" s="25">
        <v>600</v>
      </c>
      <c r="AE375" s="25">
        <v>600</v>
      </c>
      <c r="AF375" s="25" t="s">
        <v>78</v>
      </c>
      <c r="AG375" s="25" t="str">
        <f>VLOOKUP(B375,[1]Sheet1!$B:$K,10,0)</f>
        <v>是</v>
      </c>
      <c r="AH375" s="45" t="s">
        <v>79</v>
      </c>
      <c r="AI375" s="45" t="s">
        <v>79</v>
      </c>
      <c r="AJ375" s="27" t="str">
        <f>VLOOKUP(B375,[1]Sheet1!$B:$H,7,0)</f>
        <v>是</v>
      </c>
      <c r="AK375" s="27" t="str">
        <f>VLOOKUP(B375,[1]Sheet1!$B:$I,8,0)</f>
        <v>否</v>
      </c>
      <c r="AL375" s="25"/>
      <c r="AM375" s="27" t="str">
        <f>VLOOKUP(B375,[1]Sheet1!$B:$J,9,0)</f>
        <v>否</v>
      </c>
      <c r="AN375" s="25"/>
      <c r="AO375" s="27" t="s">
        <v>3389</v>
      </c>
      <c r="AP375" s="37">
        <v>17783168676</v>
      </c>
      <c r="AQ375" s="26" t="s">
        <v>152</v>
      </c>
      <c r="AR375" s="26" t="s">
        <v>587</v>
      </c>
    </row>
    <row r="376" s="9" customFormat="1" ht="69.75" customHeight="1" spans="1:44">
      <c r="A376" s="25">
        <v>369</v>
      </c>
      <c r="B376" s="34" t="s">
        <v>3390</v>
      </c>
      <c r="C376" s="27" t="s">
        <v>536</v>
      </c>
      <c r="D376" s="27" t="s">
        <v>3391</v>
      </c>
      <c r="E376" s="30" t="s">
        <v>3392</v>
      </c>
      <c r="F376" s="45" t="s">
        <v>102</v>
      </c>
      <c r="G376" s="27" t="s">
        <v>3393</v>
      </c>
      <c r="H376" s="27" t="s">
        <v>3394</v>
      </c>
      <c r="I376" s="27" t="s">
        <v>3395</v>
      </c>
      <c r="J376" s="27" t="s">
        <v>3396</v>
      </c>
      <c r="K376" s="27" t="s">
        <v>3397</v>
      </c>
      <c r="L376" s="27" t="s">
        <v>2438</v>
      </c>
      <c r="M376" s="27" t="s">
        <v>71</v>
      </c>
      <c r="N376" s="27" t="s">
        <v>3398</v>
      </c>
      <c r="O376" s="27" t="s">
        <v>3399</v>
      </c>
      <c r="P376" s="27" t="s">
        <v>3400</v>
      </c>
      <c r="Q376" s="27" t="s">
        <v>3401</v>
      </c>
      <c r="R376" s="27" t="s">
        <v>437</v>
      </c>
      <c r="S376" s="25" t="s">
        <v>2639</v>
      </c>
      <c r="T376" s="25" t="s">
        <v>2639</v>
      </c>
      <c r="U376" s="25">
        <v>2021</v>
      </c>
      <c r="V376" s="25" t="s">
        <v>79</v>
      </c>
      <c r="W376" s="27">
        <v>2021.9</v>
      </c>
      <c r="X376" s="27">
        <v>2021.12</v>
      </c>
      <c r="Y376" s="26">
        <v>300</v>
      </c>
      <c r="Z376" s="26">
        <v>300</v>
      </c>
      <c r="AA376" s="26"/>
      <c r="AB376" s="44"/>
      <c r="AC376" s="26"/>
      <c r="AD376" s="27" t="s">
        <v>3402</v>
      </c>
      <c r="AE376" s="27" t="s">
        <v>3402</v>
      </c>
      <c r="AF376" s="27" t="s">
        <v>78</v>
      </c>
      <c r="AG376" s="25" t="str">
        <f>VLOOKUP(B376,[1]Sheet1!$B:$K,10,0)</f>
        <v>是</v>
      </c>
      <c r="AH376" s="45" t="s">
        <v>78</v>
      </c>
      <c r="AI376" s="45" t="s">
        <v>78</v>
      </c>
      <c r="AJ376" s="27" t="str">
        <f>VLOOKUP(B376,[1]Sheet1!$B:$H,7,0)</f>
        <v>是</v>
      </c>
      <c r="AK376" s="27" t="str">
        <f>VLOOKUP(B376,[1]Sheet1!$B:$I,8,0)</f>
        <v>是</v>
      </c>
      <c r="AL376" s="45"/>
      <c r="AM376" s="27" t="str">
        <f>VLOOKUP(B376,[1]Sheet1!$B:$J,9,0)</f>
        <v>是</v>
      </c>
      <c r="AN376" s="45"/>
      <c r="AO376" s="27" t="s">
        <v>2977</v>
      </c>
      <c r="AP376" s="27">
        <v>18983523998</v>
      </c>
      <c r="AQ376" s="26" t="s">
        <v>152</v>
      </c>
      <c r="AR376" s="26"/>
    </row>
    <row r="377" s="9" customFormat="1" ht="48" spans="1:44">
      <c r="A377" s="25">
        <v>370</v>
      </c>
      <c r="B377" s="29" t="s">
        <v>3403</v>
      </c>
      <c r="C377" s="27" t="s">
        <v>536</v>
      </c>
      <c r="D377" s="27" t="s">
        <v>997</v>
      </c>
      <c r="E377" s="30" t="s">
        <v>3404</v>
      </c>
      <c r="F377" s="25" t="s">
        <v>102</v>
      </c>
      <c r="G377" s="45" t="s">
        <v>711</v>
      </c>
      <c r="H377" s="30" t="s">
        <v>2134</v>
      </c>
      <c r="I377" s="30" t="s">
        <v>2135</v>
      </c>
      <c r="J377" s="30" t="s">
        <v>3404</v>
      </c>
      <c r="K377" s="30" t="s">
        <v>3404</v>
      </c>
      <c r="L377" s="30" t="s">
        <v>106</v>
      </c>
      <c r="M377" s="30" t="s">
        <v>71</v>
      </c>
      <c r="N377" s="30" t="s">
        <v>107</v>
      </c>
      <c r="O377" s="30" t="s">
        <v>2134</v>
      </c>
      <c r="P377" s="30" t="s">
        <v>2147</v>
      </c>
      <c r="Q377" s="30" t="s">
        <v>210</v>
      </c>
      <c r="R377" s="27" t="s">
        <v>437</v>
      </c>
      <c r="S377" s="30" t="s">
        <v>1562</v>
      </c>
      <c r="T377" s="30" t="s">
        <v>187</v>
      </c>
      <c r="U377" s="25">
        <v>2021</v>
      </c>
      <c r="V377" s="25" t="s">
        <v>79</v>
      </c>
      <c r="W377" s="27">
        <v>2021.9</v>
      </c>
      <c r="X377" s="27">
        <v>2021.12</v>
      </c>
      <c r="Y377" s="26">
        <v>142</v>
      </c>
      <c r="Z377" s="26">
        <v>142</v>
      </c>
      <c r="AA377" s="26"/>
      <c r="AB377" s="44"/>
      <c r="AC377" s="26"/>
      <c r="AD377" s="27" t="s">
        <v>3405</v>
      </c>
      <c r="AE377" s="27" t="s">
        <v>3405</v>
      </c>
      <c r="AF377" s="27" t="s">
        <v>78</v>
      </c>
      <c r="AG377" s="25" t="str">
        <f>VLOOKUP(B377,[1]Sheet1!$B:$K,10,0)</f>
        <v>是</v>
      </c>
      <c r="AH377" s="25" t="s">
        <v>78</v>
      </c>
      <c r="AI377" s="45" t="s">
        <v>79</v>
      </c>
      <c r="AJ377" s="27" t="str">
        <f>VLOOKUP(B377,[1]Sheet1!$B:$H,7,0)</f>
        <v>是</v>
      </c>
      <c r="AK377" s="27" t="str">
        <f>VLOOKUP(B377,[1]Sheet1!$B:$I,8,0)</f>
        <v>否</v>
      </c>
      <c r="AL377" s="45"/>
      <c r="AM377" s="27" t="str">
        <f>VLOOKUP(B377,[1]Sheet1!$B:$J,9,0)</f>
        <v>否</v>
      </c>
      <c r="AN377" s="45"/>
      <c r="AO377" s="27" t="s">
        <v>3291</v>
      </c>
      <c r="AP377" s="37">
        <v>15123411187</v>
      </c>
      <c r="AQ377" s="26" t="s">
        <v>152</v>
      </c>
      <c r="AR377" s="26"/>
    </row>
    <row r="378" s="7" customFormat="1" ht="108" spans="1:44">
      <c r="A378" s="25">
        <v>371</v>
      </c>
      <c r="B378" s="29" t="s">
        <v>3406</v>
      </c>
      <c r="C378" s="25" t="s">
        <v>536</v>
      </c>
      <c r="D378" s="25" t="s">
        <v>1549</v>
      </c>
      <c r="E378" s="27" t="s">
        <v>3407</v>
      </c>
      <c r="F378" s="27" t="s">
        <v>102</v>
      </c>
      <c r="G378" s="27" t="s">
        <v>1667</v>
      </c>
      <c r="H378" s="27" t="s">
        <v>3408</v>
      </c>
      <c r="I378" s="27" t="s">
        <v>3409</v>
      </c>
      <c r="J378" s="27" t="s">
        <v>3410</v>
      </c>
      <c r="K378" s="27" t="s">
        <v>3411</v>
      </c>
      <c r="L378" s="27" t="s">
        <v>70</v>
      </c>
      <c r="M378" s="27" t="s">
        <v>71</v>
      </c>
      <c r="N378" s="27" t="s">
        <v>3412</v>
      </c>
      <c r="O378" s="27" t="s">
        <v>3413</v>
      </c>
      <c r="P378" s="27" t="s">
        <v>3414</v>
      </c>
      <c r="Q378" s="27" t="s">
        <v>3415</v>
      </c>
      <c r="R378" s="27" t="s">
        <v>437</v>
      </c>
      <c r="S378" s="25" t="s">
        <v>1562</v>
      </c>
      <c r="T378" s="27" t="s">
        <v>3416</v>
      </c>
      <c r="U378" s="25">
        <v>2021</v>
      </c>
      <c r="V378" s="25" t="s">
        <v>79</v>
      </c>
      <c r="W378" s="27">
        <v>2021.01</v>
      </c>
      <c r="X378" s="27">
        <v>2021.12</v>
      </c>
      <c r="Y378" s="29">
        <v>643.89</v>
      </c>
      <c r="Z378" s="26">
        <v>643.89</v>
      </c>
      <c r="AA378" s="26"/>
      <c r="AB378" s="26"/>
      <c r="AC378" s="26"/>
      <c r="AD378" s="25" t="s">
        <v>3417</v>
      </c>
      <c r="AE378" s="27"/>
      <c r="AF378" s="27" t="s">
        <v>78</v>
      </c>
      <c r="AG378" s="25" t="str">
        <f>VLOOKUP(B378,[1]Sheet1!$B:$K,10,0)</f>
        <v>是</v>
      </c>
      <c r="AH378" s="25" t="s">
        <v>78</v>
      </c>
      <c r="AI378" s="45" t="s">
        <v>79</v>
      </c>
      <c r="AJ378" s="27" t="str">
        <f>VLOOKUP(B378,[1]Sheet1!$B:$H,7,0)</f>
        <v>是</v>
      </c>
      <c r="AK378" s="27" t="str">
        <f>VLOOKUP(B378,[1]Sheet1!$B:$I,8,0)</f>
        <v>是</v>
      </c>
      <c r="AL378" s="27"/>
      <c r="AM378" s="27" t="str">
        <f>VLOOKUP(B378,[1]Sheet1!$B:$J,9,0)</f>
        <v>是</v>
      </c>
      <c r="AN378" s="27"/>
      <c r="AO378" s="27" t="s">
        <v>3418</v>
      </c>
      <c r="AP378" s="27">
        <v>13018389538</v>
      </c>
      <c r="AQ378" s="26" t="s">
        <v>152</v>
      </c>
      <c r="AR378" s="26"/>
    </row>
    <row r="379" s="7" customFormat="1" ht="60" spans="1:44">
      <c r="A379" s="25">
        <v>372</v>
      </c>
      <c r="B379" s="29" t="s">
        <v>3419</v>
      </c>
      <c r="C379" s="25" t="s">
        <v>536</v>
      </c>
      <c r="D379" s="25" t="s">
        <v>1549</v>
      </c>
      <c r="E379" s="27" t="s">
        <v>3420</v>
      </c>
      <c r="F379" s="27" t="s">
        <v>65</v>
      </c>
      <c r="G379" s="27" t="s">
        <v>103</v>
      </c>
      <c r="H379" s="27" t="s">
        <v>3421</v>
      </c>
      <c r="I379" s="27" t="s">
        <v>3422</v>
      </c>
      <c r="J379" s="27" t="s">
        <v>3420</v>
      </c>
      <c r="K379" s="27" t="s">
        <v>3423</v>
      </c>
      <c r="L379" s="27" t="s">
        <v>70</v>
      </c>
      <c r="M379" s="27" t="s">
        <v>3424</v>
      </c>
      <c r="N379" s="27" t="s">
        <v>107</v>
      </c>
      <c r="O379" s="27" t="s">
        <v>3425</v>
      </c>
      <c r="P379" s="27" t="s">
        <v>3421</v>
      </c>
      <c r="Q379" s="27" t="s">
        <v>3426</v>
      </c>
      <c r="R379" s="27" t="s">
        <v>437</v>
      </c>
      <c r="S379" s="25" t="s">
        <v>1562</v>
      </c>
      <c r="T379" s="25" t="s">
        <v>1562</v>
      </c>
      <c r="U379" s="25">
        <v>2021</v>
      </c>
      <c r="V379" s="25" t="s">
        <v>78</v>
      </c>
      <c r="W379" s="27">
        <v>2020.1</v>
      </c>
      <c r="X379" s="27">
        <v>2021.12</v>
      </c>
      <c r="Y379" s="52">
        <v>60</v>
      </c>
      <c r="Z379" s="49"/>
      <c r="AA379" s="49"/>
      <c r="AB379" s="26"/>
      <c r="AC379" s="49">
        <v>60</v>
      </c>
      <c r="AD379" s="25"/>
      <c r="AE379" s="27"/>
      <c r="AF379" s="27" t="s">
        <v>78</v>
      </c>
      <c r="AG379" s="25" t="s">
        <v>78</v>
      </c>
      <c r="AH379" s="25" t="s">
        <v>78</v>
      </c>
      <c r="AI379" s="25" t="s">
        <v>78</v>
      </c>
      <c r="AJ379" s="25" t="s">
        <v>78</v>
      </c>
      <c r="AK379" s="25" t="s">
        <v>78</v>
      </c>
      <c r="AL379" s="25" t="s">
        <v>78</v>
      </c>
      <c r="AM379" s="25" t="s">
        <v>78</v>
      </c>
      <c r="AN379" s="27"/>
      <c r="AO379" s="27" t="s">
        <v>3427</v>
      </c>
      <c r="AP379" s="27">
        <v>18166360180</v>
      </c>
      <c r="AQ379" s="26"/>
      <c r="AR379" s="26" t="s">
        <v>81</v>
      </c>
    </row>
    <row r="380" s="7" customFormat="1" ht="60" spans="1:44">
      <c r="A380" s="25">
        <v>373</v>
      </c>
      <c r="B380" s="29" t="s">
        <v>3428</v>
      </c>
      <c r="C380" s="25" t="s">
        <v>536</v>
      </c>
      <c r="D380" s="25" t="s">
        <v>1549</v>
      </c>
      <c r="E380" s="27" t="s">
        <v>3429</v>
      </c>
      <c r="F380" s="27" t="s">
        <v>65</v>
      </c>
      <c r="G380" s="27" t="s">
        <v>3430</v>
      </c>
      <c r="H380" s="27" t="s">
        <v>3431</v>
      </c>
      <c r="I380" s="27" t="s">
        <v>3432</v>
      </c>
      <c r="J380" s="27" t="s">
        <v>3431</v>
      </c>
      <c r="K380" s="27" t="s">
        <v>3433</v>
      </c>
      <c r="L380" s="27" t="s">
        <v>70</v>
      </c>
      <c r="M380" s="27" t="s">
        <v>71</v>
      </c>
      <c r="N380" s="27" t="s">
        <v>107</v>
      </c>
      <c r="O380" s="27" t="s">
        <v>2998</v>
      </c>
      <c r="P380" s="27" t="s">
        <v>3434</v>
      </c>
      <c r="Q380" s="27" t="s">
        <v>1423</v>
      </c>
      <c r="R380" s="27" t="s">
        <v>437</v>
      </c>
      <c r="S380" s="27" t="s">
        <v>1562</v>
      </c>
      <c r="T380" s="27" t="s">
        <v>223</v>
      </c>
      <c r="U380" s="25">
        <v>2021</v>
      </c>
      <c r="V380" s="25" t="s">
        <v>79</v>
      </c>
      <c r="W380" s="25">
        <v>2020.01</v>
      </c>
      <c r="X380" s="27">
        <v>2021.12</v>
      </c>
      <c r="Y380" s="29">
        <v>420</v>
      </c>
      <c r="Z380" s="26">
        <v>270</v>
      </c>
      <c r="AA380" s="26"/>
      <c r="AB380" s="26"/>
      <c r="AC380" s="26">
        <v>150</v>
      </c>
      <c r="AD380" s="25" t="s">
        <v>3435</v>
      </c>
      <c r="AE380" s="27" t="s">
        <v>3435</v>
      </c>
      <c r="AF380" s="27" t="s">
        <v>78</v>
      </c>
      <c r="AG380" s="25" t="str">
        <f>VLOOKUP(B380,[1]Sheet1!$B:$K,10,0)</f>
        <v>是</v>
      </c>
      <c r="AH380" s="25" t="s">
        <v>78</v>
      </c>
      <c r="AI380" s="25" t="s">
        <v>79</v>
      </c>
      <c r="AJ380" s="27" t="str">
        <f>VLOOKUP(B380,[1]Sheet1!$B:$H,7,0)</f>
        <v>是</v>
      </c>
      <c r="AK380" s="27" t="str">
        <f>VLOOKUP(B380,[1]Sheet1!$B:$I,8,0)</f>
        <v>是</v>
      </c>
      <c r="AL380" s="25"/>
      <c r="AM380" s="27" t="str">
        <f>VLOOKUP(B380,[1]Sheet1!$B:$J,9,0)</f>
        <v>是</v>
      </c>
      <c r="AN380" s="27"/>
      <c r="AO380" s="27" t="s">
        <v>3436</v>
      </c>
      <c r="AP380" s="27">
        <v>17783168003</v>
      </c>
      <c r="AQ380" s="26" t="s">
        <v>152</v>
      </c>
      <c r="AR380" s="26"/>
    </row>
    <row r="381" s="7" customFormat="1" ht="108" spans="1:44">
      <c r="A381" s="25">
        <v>374</v>
      </c>
      <c r="B381" s="29" t="s">
        <v>3437</v>
      </c>
      <c r="C381" s="25" t="s">
        <v>536</v>
      </c>
      <c r="D381" s="25" t="s">
        <v>1549</v>
      </c>
      <c r="E381" s="27" t="s">
        <v>3438</v>
      </c>
      <c r="F381" s="27" t="s">
        <v>65</v>
      </c>
      <c r="G381" s="27" t="s">
        <v>3439</v>
      </c>
      <c r="H381" s="27" t="s">
        <v>1926</v>
      </c>
      <c r="I381" s="27" t="s">
        <v>3440</v>
      </c>
      <c r="J381" s="27" t="s">
        <v>3441</v>
      </c>
      <c r="K381" s="27" t="s">
        <v>3442</v>
      </c>
      <c r="L381" s="27" t="s">
        <v>70</v>
      </c>
      <c r="M381" s="27" t="s">
        <v>71</v>
      </c>
      <c r="N381" s="27" t="s">
        <v>107</v>
      </c>
      <c r="O381" s="27" t="s">
        <v>3443</v>
      </c>
      <c r="P381" s="27" t="s">
        <v>3444</v>
      </c>
      <c r="Q381" s="27" t="s">
        <v>890</v>
      </c>
      <c r="R381" s="27" t="s">
        <v>134</v>
      </c>
      <c r="S381" s="27" t="s">
        <v>1562</v>
      </c>
      <c r="T381" s="27" t="s">
        <v>223</v>
      </c>
      <c r="U381" s="25">
        <v>2021</v>
      </c>
      <c r="V381" s="25" t="s">
        <v>79</v>
      </c>
      <c r="W381" s="25">
        <v>2020.01</v>
      </c>
      <c r="X381" s="27">
        <v>2021.12</v>
      </c>
      <c r="Y381" s="29">
        <v>237.5</v>
      </c>
      <c r="Z381" s="26">
        <v>82.5</v>
      </c>
      <c r="AA381" s="26"/>
      <c r="AB381" s="26"/>
      <c r="AC381" s="26">
        <v>155</v>
      </c>
      <c r="AD381" s="25" t="s">
        <v>3444</v>
      </c>
      <c r="AE381" s="27" t="s">
        <v>3444</v>
      </c>
      <c r="AF381" s="27" t="s">
        <v>78</v>
      </c>
      <c r="AG381" s="25" t="str">
        <f>VLOOKUP(B381,[1]Sheet1!$B:$K,10,0)</f>
        <v>是</v>
      </c>
      <c r="AH381" s="25" t="s">
        <v>78</v>
      </c>
      <c r="AI381" s="25" t="s">
        <v>79</v>
      </c>
      <c r="AJ381" s="27" t="str">
        <f>VLOOKUP(B381,[1]Sheet1!$B:$H,7,0)</f>
        <v>是</v>
      </c>
      <c r="AK381" s="27" t="str">
        <f>VLOOKUP(B381,[1]Sheet1!$B:$I,8,0)</f>
        <v>是</v>
      </c>
      <c r="AL381" s="25"/>
      <c r="AM381" s="27" t="str">
        <f>VLOOKUP(B381,[1]Sheet1!$B:$J,9,0)</f>
        <v>是</v>
      </c>
      <c r="AN381" s="27"/>
      <c r="AO381" s="27" t="s">
        <v>3436</v>
      </c>
      <c r="AP381" s="27">
        <v>17783168003</v>
      </c>
      <c r="AQ381" s="26" t="s">
        <v>152</v>
      </c>
      <c r="AR381" s="26"/>
    </row>
    <row r="382" s="7" customFormat="1" ht="396" spans="1:44">
      <c r="A382" s="25">
        <v>375</v>
      </c>
      <c r="B382" s="29" t="s">
        <v>3445</v>
      </c>
      <c r="C382" s="25" t="s">
        <v>536</v>
      </c>
      <c r="D382" s="25" t="s">
        <v>1549</v>
      </c>
      <c r="E382" s="27" t="s">
        <v>3446</v>
      </c>
      <c r="F382" s="27" t="s">
        <v>65</v>
      </c>
      <c r="G382" s="27" t="s">
        <v>711</v>
      </c>
      <c r="H382" s="27" t="s">
        <v>3447</v>
      </c>
      <c r="I382" s="27" t="s">
        <v>3448</v>
      </c>
      <c r="J382" s="27" t="s">
        <v>3449</v>
      </c>
      <c r="K382" s="27" t="s">
        <v>3450</v>
      </c>
      <c r="L382" s="27" t="s">
        <v>1555</v>
      </c>
      <c r="M382" s="27" t="s">
        <v>1556</v>
      </c>
      <c r="N382" s="27" t="s">
        <v>3451</v>
      </c>
      <c r="O382" s="27" t="s">
        <v>3452</v>
      </c>
      <c r="P382" s="27" t="s">
        <v>3453</v>
      </c>
      <c r="Q382" s="27" t="s">
        <v>3454</v>
      </c>
      <c r="R382" s="27" t="s">
        <v>1561</v>
      </c>
      <c r="S382" s="25" t="s">
        <v>1562</v>
      </c>
      <c r="T382" s="27" t="s">
        <v>187</v>
      </c>
      <c r="U382" s="25">
        <v>2021</v>
      </c>
      <c r="V382" s="25" t="s">
        <v>78</v>
      </c>
      <c r="W382" s="25">
        <v>2020.01</v>
      </c>
      <c r="X382" s="27">
        <v>2021.12</v>
      </c>
      <c r="Y382" s="29">
        <v>70</v>
      </c>
      <c r="AA382" s="26"/>
      <c r="AB382" s="26"/>
      <c r="AC382" s="26">
        <v>70</v>
      </c>
      <c r="AD382" s="25">
        <v>1000</v>
      </c>
      <c r="AE382" s="27"/>
      <c r="AF382" s="27" t="s">
        <v>78</v>
      </c>
      <c r="AG382" s="25" t="s">
        <v>78</v>
      </c>
      <c r="AH382" s="25" t="s">
        <v>78</v>
      </c>
      <c r="AI382" s="25" t="s">
        <v>79</v>
      </c>
      <c r="AJ382" s="25"/>
      <c r="AK382" s="25" t="s">
        <v>78</v>
      </c>
      <c r="AL382" s="25"/>
      <c r="AM382" s="25" t="s">
        <v>78</v>
      </c>
      <c r="AN382" s="27"/>
      <c r="AO382" s="27" t="s">
        <v>3291</v>
      </c>
      <c r="AP382" s="27">
        <v>15123411187</v>
      </c>
      <c r="AQ382" s="26" t="s">
        <v>152</v>
      </c>
      <c r="AR382" s="26" t="s">
        <v>81</v>
      </c>
    </row>
    <row r="383" s="7" customFormat="1" ht="84" spans="1:44">
      <c r="A383" s="25">
        <v>376</v>
      </c>
      <c r="B383" s="29" t="s">
        <v>3455</v>
      </c>
      <c r="C383" s="25" t="s">
        <v>536</v>
      </c>
      <c r="D383" s="25" t="s">
        <v>1549</v>
      </c>
      <c r="E383" s="27" t="s">
        <v>3456</v>
      </c>
      <c r="F383" s="27" t="s">
        <v>65</v>
      </c>
      <c r="G383" s="27" t="s">
        <v>3457</v>
      </c>
      <c r="H383" s="27" t="s">
        <v>3458</v>
      </c>
      <c r="I383" s="27" t="s">
        <v>3459</v>
      </c>
      <c r="J383" s="27" t="s">
        <v>3460</v>
      </c>
      <c r="K383" s="27" t="s">
        <v>3461</v>
      </c>
      <c r="L383" s="27" t="s">
        <v>70</v>
      </c>
      <c r="M383" s="27" t="s">
        <v>71</v>
      </c>
      <c r="N383" s="27" t="s">
        <v>107</v>
      </c>
      <c r="O383" s="27" t="s">
        <v>3456</v>
      </c>
      <c r="P383" s="27" t="s">
        <v>3462</v>
      </c>
      <c r="Q383" s="27" t="s">
        <v>3463</v>
      </c>
      <c r="R383" s="27" t="s">
        <v>134</v>
      </c>
      <c r="S383" s="27" t="s">
        <v>1562</v>
      </c>
      <c r="T383" s="27" t="s">
        <v>223</v>
      </c>
      <c r="U383" s="25">
        <v>2021</v>
      </c>
      <c r="V383" s="25" t="s">
        <v>79</v>
      </c>
      <c r="W383" s="25">
        <v>2020.01</v>
      </c>
      <c r="X383" s="27">
        <v>2021.12</v>
      </c>
      <c r="Y383" s="29">
        <v>28</v>
      </c>
      <c r="Z383" s="26">
        <v>28</v>
      </c>
      <c r="AA383" s="26"/>
      <c r="AB383" s="26"/>
      <c r="AC383" s="26"/>
      <c r="AD383" s="27" t="s">
        <v>3464</v>
      </c>
      <c r="AE383" s="27" t="s">
        <v>3464</v>
      </c>
      <c r="AF383" s="27" t="s">
        <v>78</v>
      </c>
      <c r="AG383" s="25" t="str">
        <f>VLOOKUP(B383,[1]Sheet1!$B:$K,10,0)</f>
        <v>是</v>
      </c>
      <c r="AH383" s="25" t="s">
        <v>78</v>
      </c>
      <c r="AI383" s="27" t="s">
        <v>79</v>
      </c>
      <c r="AJ383" s="27" t="str">
        <f>VLOOKUP(B383,[1]Sheet1!$B:$H,7,0)</f>
        <v>是</v>
      </c>
      <c r="AK383" s="27" t="str">
        <f>VLOOKUP(B383,[1]Sheet1!$B:$I,8,0)</f>
        <v>是</v>
      </c>
      <c r="AL383" s="27"/>
      <c r="AM383" s="27" t="str">
        <f>VLOOKUP(B383,[1]Sheet1!$B:$J,9,0)</f>
        <v>是</v>
      </c>
      <c r="AN383" s="27"/>
      <c r="AO383" s="27" t="s">
        <v>3436</v>
      </c>
      <c r="AP383" s="27">
        <v>17783168003</v>
      </c>
      <c r="AQ383" s="26" t="s">
        <v>152</v>
      </c>
      <c r="AR383" s="26"/>
    </row>
    <row r="384" s="7" customFormat="1" ht="276" spans="1:44">
      <c r="A384" s="25">
        <v>377</v>
      </c>
      <c r="B384" s="26" t="s">
        <v>3465</v>
      </c>
      <c r="C384" s="25" t="s">
        <v>536</v>
      </c>
      <c r="D384" s="25" t="s">
        <v>137</v>
      </c>
      <c r="E384" s="25" t="s">
        <v>3466</v>
      </c>
      <c r="F384" s="27" t="s">
        <v>65</v>
      </c>
      <c r="G384" s="25" t="s">
        <v>3467</v>
      </c>
      <c r="H384" s="25" t="s">
        <v>3468</v>
      </c>
      <c r="I384" s="25" t="s">
        <v>3469</v>
      </c>
      <c r="J384" s="25" t="s">
        <v>3468</v>
      </c>
      <c r="K384" s="25" t="s">
        <v>3470</v>
      </c>
      <c r="L384" s="25" t="s">
        <v>3471</v>
      </c>
      <c r="M384" s="25" t="s">
        <v>434</v>
      </c>
      <c r="N384" s="25" t="s">
        <v>3472</v>
      </c>
      <c r="O384" s="25" t="s">
        <v>3473</v>
      </c>
      <c r="P384" s="25" t="s">
        <v>3474</v>
      </c>
      <c r="Q384" s="25" t="s">
        <v>3475</v>
      </c>
      <c r="R384" s="25" t="s">
        <v>3476</v>
      </c>
      <c r="S384" s="25" t="s">
        <v>1562</v>
      </c>
      <c r="T384" s="25" t="s">
        <v>198</v>
      </c>
      <c r="U384" s="25">
        <v>2021</v>
      </c>
      <c r="V384" s="25" t="s">
        <v>79</v>
      </c>
      <c r="W384" s="25">
        <v>2020.01</v>
      </c>
      <c r="X384" s="27">
        <v>2021.12</v>
      </c>
      <c r="Y384" s="29">
        <v>100</v>
      </c>
      <c r="Z384" s="26">
        <v>100</v>
      </c>
      <c r="AA384" s="26"/>
      <c r="AB384" s="26"/>
      <c r="AC384" s="26"/>
      <c r="AD384" s="25" t="s">
        <v>3470</v>
      </c>
      <c r="AE384" s="25" t="s">
        <v>3470</v>
      </c>
      <c r="AF384" s="27" t="s">
        <v>78</v>
      </c>
      <c r="AG384" s="25" t="str">
        <f>VLOOKUP(B384,[1]Sheet1!$B:$K,10,0)</f>
        <v>是</v>
      </c>
      <c r="AH384" s="25" t="s">
        <v>78</v>
      </c>
      <c r="AI384" s="27" t="s">
        <v>79</v>
      </c>
      <c r="AJ384" s="27" t="str">
        <f>VLOOKUP(B384,[1]Sheet1!$B:$H,7,0)</f>
        <v>是</v>
      </c>
      <c r="AK384" s="27" t="str">
        <f>VLOOKUP(B384,[1]Sheet1!$B:$I,8,0)</f>
        <v>是</v>
      </c>
      <c r="AL384" s="25" t="s">
        <v>3477</v>
      </c>
      <c r="AM384" s="27" t="str">
        <f>VLOOKUP(B384,[1]Sheet1!$B:$J,9,0)</f>
        <v>是</v>
      </c>
      <c r="AN384" s="25" t="s">
        <v>3477</v>
      </c>
      <c r="AO384" s="27" t="s">
        <v>730</v>
      </c>
      <c r="AP384" s="45">
        <v>59506637</v>
      </c>
      <c r="AQ384" s="26" t="s">
        <v>152</v>
      </c>
      <c r="AR384" s="26"/>
    </row>
    <row r="385" s="7" customFormat="1" ht="96" spans="1:44">
      <c r="A385" s="25">
        <v>378</v>
      </c>
      <c r="B385" s="26" t="s">
        <v>3478</v>
      </c>
      <c r="C385" s="25" t="s">
        <v>136</v>
      </c>
      <c r="D385" s="25" t="s">
        <v>1118</v>
      </c>
      <c r="E385" s="25" t="s">
        <v>3479</v>
      </c>
      <c r="F385" s="25" t="s">
        <v>102</v>
      </c>
      <c r="G385" s="25" t="s">
        <v>3480</v>
      </c>
      <c r="H385" s="27" t="s">
        <v>3320</v>
      </c>
      <c r="I385" s="27" t="s">
        <v>822</v>
      </c>
      <c r="J385" s="25" t="s">
        <v>3481</v>
      </c>
      <c r="K385" s="25" t="s">
        <v>3482</v>
      </c>
      <c r="L385" s="25" t="s">
        <v>70</v>
      </c>
      <c r="M385" s="25" t="s">
        <v>71</v>
      </c>
      <c r="N385" s="25" t="s">
        <v>3483</v>
      </c>
      <c r="O385" s="27" t="s">
        <v>3323</v>
      </c>
      <c r="P385" s="25" t="s">
        <v>3484</v>
      </c>
      <c r="Q385" s="27" t="s">
        <v>825</v>
      </c>
      <c r="R385" s="25" t="s">
        <v>3485</v>
      </c>
      <c r="S385" s="66" t="s">
        <v>1126</v>
      </c>
      <c r="T385" s="25" t="s">
        <v>3486</v>
      </c>
      <c r="U385" s="25">
        <v>2021</v>
      </c>
      <c r="V385" s="25" t="s">
        <v>79</v>
      </c>
      <c r="W385" s="25">
        <v>2021.09</v>
      </c>
      <c r="X385" s="25">
        <v>2021.11</v>
      </c>
      <c r="Y385" s="26">
        <v>800</v>
      </c>
      <c r="Z385" s="26">
        <v>800</v>
      </c>
      <c r="AA385" s="26"/>
      <c r="AB385" s="26"/>
      <c r="AC385" s="26"/>
      <c r="AD385" s="25">
        <v>5000</v>
      </c>
      <c r="AE385" s="25">
        <v>450</v>
      </c>
      <c r="AF385" s="25" t="s">
        <v>78</v>
      </c>
      <c r="AG385" s="25" t="str">
        <f>VLOOKUP(B385,[1]Sheet1!$B:$K,10,0)</f>
        <v>否</v>
      </c>
      <c r="AH385" s="27" t="s">
        <v>78</v>
      </c>
      <c r="AI385" s="27" t="s">
        <v>79</v>
      </c>
      <c r="AJ385" s="27" t="str">
        <f>VLOOKUP(B385,[1]Sheet1!$B:$H,7,0)</f>
        <v>是</v>
      </c>
      <c r="AK385" s="27" t="str">
        <f>VLOOKUP(B385,[1]Sheet1!$B:$I,8,0)</f>
        <v>否</v>
      </c>
      <c r="AL385" s="27"/>
      <c r="AM385" s="27" t="str">
        <f>VLOOKUP(B385,[1]Sheet1!$B:$J,9,0)</f>
        <v>否</v>
      </c>
      <c r="AN385" s="27"/>
      <c r="AO385" s="25" t="s">
        <v>3487</v>
      </c>
      <c r="AP385" s="25">
        <v>15023483450</v>
      </c>
      <c r="AQ385" s="26" t="s">
        <v>152</v>
      </c>
      <c r="AR385" s="26"/>
    </row>
    <row r="386" s="7" customFormat="1" ht="84" spans="1:44">
      <c r="A386" s="25">
        <v>379</v>
      </c>
      <c r="B386" s="26" t="s">
        <v>3488</v>
      </c>
      <c r="C386" s="25" t="s">
        <v>991</v>
      </c>
      <c r="D386" s="25" t="s">
        <v>1467</v>
      </c>
      <c r="E386" s="25" t="s">
        <v>3489</v>
      </c>
      <c r="F386" s="25" t="s">
        <v>65</v>
      </c>
      <c r="G386" s="25" t="s">
        <v>3490</v>
      </c>
      <c r="H386" s="25" t="s">
        <v>3491</v>
      </c>
      <c r="I386" s="25" t="s">
        <v>3491</v>
      </c>
      <c r="J386" s="25" t="s">
        <v>3492</v>
      </c>
      <c r="K386" s="27" t="s">
        <v>3493</v>
      </c>
      <c r="L386" s="25" t="s">
        <v>70</v>
      </c>
      <c r="M386" s="25" t="s">
        <v>71</v>
      </c>
      <c r="N386" s="25" t="s">
        <v>3494</v>
      </c>
      <c r="O386" s="25" t="s">
        <v>3495</v>
      </c>
      <c r="P386" s="27" t="s">
        <v>3496</v>
      </c>
      <c r="Q386" s="27" t="s">
        <v>1423</v>
      </c>
      <c r="R386" s="27" t="s">
        <v>437</v>
      </c>
      <c r="S386" s="25" t="s">
        <v>1474</v>
      </c>
      <c r="T386" s="25" t="s">
        <v>1474</v>
      </c>
      <c r="U386" s="25">
        <v>2021</v>
      </c>
      <c r="V386" s="25" t="s">
        <v>79</v>
      </c>
      <c r="W386" s="27">
        <v>2020.09</v>
      </c>
      <c r="X386" s="27">
        <v>2021.12</v>
      </c>
      <c r="Y386" s="26">
        <v>298</v>
      </c>
      <c r="Z386" s="26">
        <v>298</v>
      </c>
      <c r="AA386" s="26"/>
      <c r="AB386" s="26"/>
      <c r="AC386" s="26"/>
      <c r="AD386" s="27">
        <v>20000</v>
      </c>
      <c r="AE386" s="27">
        <v>210</v>
      </c>
      <c r="AF386" s="27" t="s">
        <v>78</v>
      </c>
      <c r="AG386" s="25" t="str">
        <f>VLOOKUP(B386,[1]Sheet1!$B:$K,10,0)</f>
        <v>否</v>
      </c>
      <c r="AH386" s="27" t="s">
        <v>79</v>
      </c>
      <c r="AI386" s="25" t="s">
        <v>78</v>
      </c>
      <c r="AJ386" s="27" t="str">
        <f>VLOOKUP(B386,[1]Sheet1!$B:$H,7,0)</f>
        <v>是</v>
      </c>
      <c r="AK386" s="27" t="str">
        <f>VLOOKUP(B386,[1]Sheet1!$B:$I,8,0)</f>
        <v>否</v>
      </c>
      <c r="AL386" s="27"/>
      <c r="AM386" s="27" t="str">
        <f>VLOOKUP(B386,[1]Sheet1!$B:$J,9,0)</f>
        <v>否</v>
      </c>
      <c r="AN386" s="27"/>
      <c r="AO386" s="27" t="s">
        <v>3497</v>
      </c>
      <c r="AP386" s="25">
        <v>59222592</v>
      </c>
      <c r="AQ386" s="26" t="s">
        <v>152</v>
      </c>
      <c r="AR386" s="26"/>
    </row>
    <row r="387" s="7" customFormat="1" ht="48" spans="1:44">
      <c r="A387" s="25">
        <v>380</v>
      </c>
      <c r="B387" s="26" t="s">
        <v>3498</v>
      </c>
      <c r="C387" s="25" t="s">
        <v>3499</v>
      </c>
      <c r="D387" s="25" t="s">
        <v>3499</v>
      </c>
      <c r="E387" s="25" t="s">
        <v>3500</v>
      </c>
      <c r="F387" s="25" t="s">
        <v>65</v>
      </c>
      <c r="G387" s="25" t="s">
        <v>3490</v>
      </c>
      <c r="H387" s="30" t="s">
        <v>3501</v>
      </c>
      <c r="I387" s="27" t="s">
        <v>3501</v>
      </c>
      <c r="J387" s="25" t="s">
        <v>3500</v>
      </c>
      <c r="K387" s="25" t="s">
        <v>3502</v>
      </c>
      <c r="L387" s="25" t="s">
        <v>70</v>
      </c>
      <c r="M387" s="25" t="s">
        <v>71</v>
      </c>
      <c r="N387" s="27" t="s">
        <v>3503</v>
      </c>
      <c r="O387" s="25" t="s">
        <v>3504</v>
      </c>
      <c r="P387" s="25" t="s">
        <v>3505</v>
      </c>
      <c r="Q387" s="27" t="s">
        <v>1423</v>
      </c>
      <c r="R387" s="27" t="s">
        <v>437</v>
      </c>
      <c r="S387" s="25" t="s">
        <v>838</v>
      </c>
      <c r="T387" s="25" t="s">
        <v>838</v>
      </c>
      <c r="U387" s="25">
        <v>2021</v>
      </c>
      <c r="V387" s="25" t="s">
        <v>79</v>
      </c>
      <c r="W387" s="27">
        <v>2020.09</v>
      </c>
      <c r="X387" s="27">
        <v>2021.12</v>
      </c>
      <c r="Y387" s="26">
        <v>166</v>
      </c>
      <c r="Z387" s="26">
        <v>166</v>
      </c>
      <c r="AA387" s="26"/>
      <c r="AB387" s="26"/>
      <c r="AC387" s="26"/>
      <c r="AD387" s="25">
        <v>252</v>
      </c>
      <c r="AE387" s="25">
        <v>20</v>
      </c>
      <c r="AF387" s="27" t="s">
        <v>78</v>
      </c>
      <c r="AG387" s="25" t="str">
        <f>VLOOKUP(B387,[1]Sheet1!$B:$K,10,0)</f>
        <v>否</v>
      </c>
      <c r="AH387" s="27" t="s">
        <v>79</v>
      </c>
      <c r="AI387" s="25" t="s">
        <v>78</v>
      </c>
      <c r="AJ387" s="27" t="str">
        <f>VLOOKUP(B387,[1]Sheet1!$B:$H,7,0)</f>
        <v>是</v>
      </c>
      <c r="AK387" s="27" t="str">
        <f>VLOOKUP(B387,[1]Sheet1!$B:$I,8,0)</f>
        <v>否</v>
      </c>
      <c r="AL387" s="27"/>
      <c r="AM387" s="27" t="str">
        <f>VLOOKUP(B387,[1]Sheet1!$B:$J,9,0)</f>
        <v>否</v>
      </c>
      <c r="AN387" s="27"/>
      <c r="AO387" s="25" t="s">
        <v>3235</v>
      </c>
      <c r="AP387" s="25">
        <v>59222775</v>
      </c>
      <c r="AQ387" s="26" t="s">
        <v>152</v>
      </c>
      <c r="AR387" s="26"/>
    </row>
    <row r="388" s="7" customFormat="1" ht="96" spans="1:44">
      <c r="A388" s="25">
        <v>381</v>
      </c>
      <c r="B388" s="26" t="s">
        <v>3506</v>
      </c>
      <c r="C388" s="25" t="s">
        <v>136</v>
      </c>
      <c r="D388" s="25" t="s">
        <v>137</v>
      </c>
      <c r="E388" s="30" t="s">
        <v>3507</v>
      </c>
      <c r="F388" s="25" t="s">
        <v>65</v>
      </c>
      <c r="G388" s="27" t="s">
        <v>3508</v>
      </c>
      <c r="H388" s="27" t="s">
        <v>3509</v>
      </c>
      <c r="I388" s="27" t="s">
        <v>3448</v>
      </c>
      <c r="J388" s="25" t="s">
        <v>3510</v>
      </c>
      <c r="K388" s="30" t="s">
        <v>3511</v>
      </c>
      <c r="L388" s="25" t="s">
        <v>70</v>
      </c>
      <c r="M388" s="25" t="s">
        <v>71</v>
      </c>
      <c r="N388" s="25" t="s">
        <v>3512</v>
      </c>
      <c r="O388" s="25" t="s">
        <v>3513</v>
      </c>
      <c r="P388" s="25" t="s">
        <v>3514</v>
      </c>
      <c r="Q388" s="27" t="s">
        <v>1423</v>
      </c>
      <c r="R388" s="27" t="s">
        <v>437</v>
      </c>
      <c r="S388" s="25" t="s">
        <v>2511</v>
      </c>
      <c r="T388" s="103" t="s">
        <v>249</v>
      </c>
      <c r="U388" s="25">
        <v>2021</v>
      </c>
      <c r="V388" s="25" t="s">
        <v>79</v>
      </c>
      <c r="W388" s="27">
        <v>2021.9</v>
      </c>
      <c r="X388" s="27">
        <v>2021.12</v>
      </c>
      <c r="Y388" s="44">
        <v>10</v>
      </c>
      <c r="Z388" s="26">
        <v>10</v>
      </c>
      <c r="AA388" s="26"/>
      <c r="AB388" s="26"/>
      <c r="AC388" s="26"/>
      <c r="AD388" s="25" t="s">
        <v>3515</v>
      </c>
      <c r="AE388" s="25" t="s">
        <v>3516</v>
      </c>
      <c r="AF388" s="27" t="s">
        <v>79</v>
      </c>
      <c r="AG388" s="25" t="str">
        <f>VLOOKUP(B388,[1]Sheet1!$B:$K,10,0)</f>
        <v>否</v>
      </c>
      <c r="AH388" s="27" t="s">
        <v>79</v>
      </c>
      <c r="AI388" s="25" t="s">
        <v>78</v>
      </c>
      <c r="AJ388" s="27" t="str">
        <f>VLOOKUP(B388,[1]Sheet1!$B:$H,7,0)</f>
        <v>是</v>
      </c>
      <c r="AK388" s="27" t="str">
        <f>VLOOKUP(B388,[1]Sheet1!$B:$I,8,0)</f>
        <v>否</v>
      </c>
      <c r="AL388" s="27"/>
      <c r="AM388" s="27" t="str">
        <f>VLOOKUP(B388,[1]Sheet1!$B:$J,9,0)</f>
        <v>否</v>
      </c>
      <c r="AN388" s="27"/>
      <c r="AO388" s="27" t="s">
        <v>3517</v>
      </c>
      <c r="AP388" s="45">
        <v>13452103998</v>
      </c>
      <c r="AQ388" s="26" t="s">
        <v>152</v>
      </c>
      <c r="AR388" s="26"/>
    </row>
    <row r="389" s="7" customFormat="1" ht="108" spans="1:44">
      <c r="A389" s="25">
        <v>382</v>
      </c>
      <c r="B389" s="29" t="s">
        <v>3518</v>
      </c>
      <c r="C389" s="25" t="s">
        <v>136</v>
      </c>
      <c r="D389" s="25" t="s">
        <v>137</v>
      </c>
      <c r="E389" s="30" t="s">
        <v>3507</v>
      </c>
      <c r="F389" s="25" t="s">
        <v>65</v>
      </c>
      <c r="G389" s="27" t="s">
        <v>3519</v>
      </c>
      <c r="H389" s="27" t="s">
        <v>3509</v>
      </c>
      <c r="I389" s="27" t="s">
        <v>3448</v>
      </c>
      <c r="J389" s="25" t="s">
        <v>3520</v>
      </c>
      <c r="K389" s="30" t="s">
        <v>3521</v>
      </c>
      <c r="L389" s="25" t="s">
        <v>70</v>
      </c>
      <c r="M389" s="25" t="s">
        <v>71</v>
      </c>
      <c r="N389" s="25" t="s">
        <v>3522</v>
      </c>
      <c r="O389" s="25" t="s">
        <v>3523</v>
      </c>
      <c r="P389" s="25" t="s">
        <v>3524</v>
      </c>
      <c r="Q389" s="27" t="s">
        <v>1423</v>
      </c>
      <c r="R389" s="27" t="s">
        <v>437</v>
      </c>
      <c r="S389" s="25" t="s">
        <v>2511</v>
      </c>
      <c r="T389" s="103" t="s">
        <v>259</v>
      </c>
      <c r="U389" s="25">
        <v>2021</v>
      </c>
      <c r="V389" s="25" t="s">
        <v>79</v>
      </c>
      <c r="W389" s="27">
        <v>2021.9</v>
      </c>
      <c r="X389" s="27">
        <v>2021.12</v>
      </c>
      <c r="Y389" s="44">
        <v>40</v>
      </c>
      <c r="Z389" s="26">
        <v>40</v>
      </c>
      <c r="AA389" s="26"/>
      <c r="AB389" s="26"/>
      <c r="AC389" s="26"/>
      <c r="AD389" s="25" t="s">
        <v>3525</v>
      </c>
      <c r="AE389" s="25" t="s">
        <v>3524</v>
      </c>
      <c r="AF389" s="27" t="s">
        <v>79</v>
      </c>
      <c r="AG389" s="25" t="str">
        <f>VLOOKUP(B389,[1]Sheet1!$B:$K,10,0)</f>
        <v>否</v>
      </c>
      <c r="AH389" s="27" t="s">
        <v>79</v>
      </c>
      <c r="AI389" s="25" t="s">
        <v>78</v>
      </c>
      <c r="AJ389" s="27" t="str">
        <f>VLOOKUP(B389,[1]Sheet1!$B:$H,7,0)</f>
        <v>是</v>
      </c>
      <c r="AK389" s="27" t="str">
        <f>VLOOKUP(B389,[1]Sheet1!$B:$I,8,0)</f>
        <v>否</v>
      </c>
      <c r="AL389" s="27"/>
      <c r="AM389" s="27" t="str">
        <f>VLOOKUP(B389,[1]Sheet1!$B:$J,9,0)</f>
        <v>否</v>
      </c>
      <c r="AN389" s="27"/>
      <c r="AO389" s="27" t="s">
        <v>1795</v>
      </c>
      <c r="AP389" s="45">
        <v>59502228</v>
      </c>
      <c r="AQ389" s="26" t="s">
        <v>152</v>
      </c>
      <c r="AR389" s="26"/>
    </row>
    <row r="390" s="7" customFormat="1" ht="108" spans="1:44">
      <c r="A390" s="25">
        <v>383</v>
      </c>
      <c r="B390" s="29" t="s">
        <v>3526</v>
      </c>
      <c r="C390" s="25" t="s">
        <v>136</v>
      </c>
      <c r="D390" s="25" t="s">
        <v>137</v>
      </c>
      <c r="E390" s="30" t="s">
        <v>3507</v>
      </c>
      <c r="F390" s="25" t="s">
        <v>65</v>
      </c>
      <c r="G390" s="27" t="s">
        <v>3527</v>
      </c>
      <c r="H390" s="27" t="s">
        <v>3509</v>
      </c>
      <c r="I390" s="27" t="s">
        <v>3448</v>
      </c>
      <c r="J390" s="25" t="s">
        <v>3528</v>
      </c>
      <c r="K390" s="30" t="s">
        <v>3529</v>
      </c>
      <c r="L390" s="25" t="s">
        <v>70</v>
      </c>
      <c r="M390" s="25" t="s">
        <v>71</v>
      </c>
      <c r="N390" s="25" t="s">
        <v>3530</v>
      </c>
      <c r="O390" s="25" t="s">
        <v>3531</v>
      </c>
      <c r="P390" s="25" t="s">
        <v>3532</v>
      </c>
      <c r="Q390" s="27" t="s">
        <v>1423</v>
      </c>
      <c r="R390" s="27" t="s">
        <v>437</v>
      </c>
      <c r="S390" s="25" t="s">
        <v>2511</v>
      </c>
      <c r="T390" s="103" t="s">
        <v>270</v>
      </c>
      <c r="U390" s="25">
        <v>2021</v>
      </c>
      <c r="V390" s="25" t="s">
        <v>79</v>
      </c>
      <c r="W390" s="27">
        <v>2021.9</v>
      </c>
      <c r="X390" s="27">
        <v>2021.12</v>
      </c>
      <c r="Y390" s="44">
        <v>70</v>
      </c>
      <c r="Z390" s="26">
        <v>50</v>
      </c>
      <c r="AA390" s="26"/>
      <c r="AB390" s="26"/>
      <c r="AC390" s="26">
        <v>20</v>
      </c>
      <c r="AD390" s="25">
        <v>5000</v>
      </c>
      <c r="AE390" s="25">
        <v>643</v>
      </c>
      <c r="AF390" s="27" t="s">
        <v>79</v>
      </c>
      <c r="AG390" s="25" t="str">
        <f>VLOOKUP(B390,[1]Sheet1!$B:$K,10,0)</f>
        <v>否</v>
      </c>
      <c r="AH390" s="27" t="s">
        <v>79</v>
      </c>
      <c r="AI390" s="25" t="s">
        <v>78</v>
      </c>
      <c r="AJ390" s="27" t="str">
        <f>VLOOKUP(B390,[1]Sheet1!$B:$H,7,0)</f>
        <v>是</v>
      </c>
      <c r="AK390" s="27" t="str">
        <f>VLOOKUP(B390,[1]Sheet1!$B:$I,8,0)</f>
        <v>否</v>
      </c>
      <c r="AL390" s="27"/>
      <c r="AM390" s="27" t="str">
        <f>VLOOKUP(B390,[1]Sheet1!$B:$J,9,0)</f>
        <v>否</v>
      </c>
      <c r="AN390" s="27"/>
      <c r="AO390" s="27" t="s">
        <v>1820</v>
      </c>
      <c r="AP390" s="45">
        <v>59260001</v>
      </c>
      <c r="AQ390" s="26" t="s">
        <v>152</v>
      </c>
      <c r="AR390" s="26"/>
    </row>
    <row r="391" s="7" customFormat="1" ht="108" spans="1:44">
      <c r="A391" s="25">
        <v>384</v>
      </c>
      <c r="B391" s="29" t="s">
        <v>3533</v>
      </c>
      <c r="C391" s="25" t="s">
        <v>136</v>
      </c>
      <c r="D391" s="25" t="s">
        <v>137</v>
      </c>
      <c r="E391" s="30" t="s">
        <v>3507</v>
      </c>
      <c r="F391" s="25" t="s">
        <v>65</v>
      </c>
      <c r="G391" s="27" t="s">
        <v>3534</v>
      </c>
      <c r="H391" s="27" t="s">
        <v>3509</v>
      </c>
      <c r="I391" s="27" t="s">
        <v>3448</v>
      </c>
      <c r="J391" s="25" t="s">
        <v>3535</v>
      </c>
      <c r="K391" s="30" t="s">
        <v>3536</v>
      </c>
      <c r="L391" s="25" t="s">
        <v>70</v>
      </c>
      <c r="M391" s="25" t="s">
        <v>71</v>
      </c>
      <c r="N391" s="25" t="s">
        <v>3537</v>
      </c>
      <c r="O391" s="25" t="s">
        <v>3538</v>
      </c>
      <c r="P391" s="25" t="s">
        <v>3539</v>
      </c>
      <c r="Q391" s="27" t="s">
        <v>1423</v>
      </c>
      <c r="R391" s="27" t="s">
        <v>437</v>
      </c>
      <c r="S391" s="25" t="s">
        <v>2511</v>
      </c>
      <c r="T391" s="103" t="s">
        <v>174</v>
      </c>
      <c r="U391" s="25">
        <v>2021</v>
      </c>
      <c r="V391" s="25" t="s">
        <v>79</v>
      </c>
      <c r="W391" s="27">
        <v>2021.9</v>
      </c>
      <c r="X391" s="27">
        <v>2021.12</v>
      </c>
      <c r="Y391" s="44">
        <v>70</v>
      </c>
      <c r="Z391" s="26">
        <v>70</v>
      </c>
      <c r="AA391" s="26"/>
      <c r="AB391" s="26"/>
      <c r="AC391" s="26"/>
      <c r="AD391" s="25" t="s">
        <v>3540</v>
      </c>
      <c r="AE391" s="25" t="s">
        <v>3541</v>
      </c>
      <c r="AF391" s="27" t="s">
        <v>79</v>
      </c>
      <c r="AG391" s="25" t="str">
        <f>VLOOKUP(B391,[1]Sheet1!$B:$K,10,0)</f>
        <v>否</v>
      </c>
      <c r="AH391" s="27" t="s">
        <v>79</v>
      </c>
      <c r="AI391" s="25" t="s">
        <v>78</v>
      </c>
      <c r="AJ391" s="27" t="str">
        <f>VLOOKUP(B391,[1]Sheet1!$B:$H,7,0)</f>
        <v>是</v>
      </c>
      <c r="AK391" s="27" t="str">
        <f>VLOOKUP(B391,[1]Sheet1!$B:$I,8,0)</f>
        <v>否</v>
      </c>
      <c r="AL391" s="27"/>
      <c r="AM391" s="27" t="str">
        <f>VLOOKUP(B391,[1]Sheet1!$B:$J,9,0)</f>
        <v>否</v>
      </c>
      <c r="AN391" s="27"/>
      <c r="AO391" s="33" t="s">
        <v>278</v>
      </c>
      <c r="AP391" s="45">
        <v>59263001</v>
      </c>
      <c r="AQ391" s="26" t="s">
        <v>152</v>
      </c>
      <c r="AR391" s="26"/>
    </row>
    <row r="392" s="7" customFormat="1" ht="168" spans="1:44">
      <c r="A392" s="25">
        <v>385</v>
      </c>
      <c r="B392" s="29" t="s">
        <v>3542</v>
      </c>
      <c r="C392" s="25" t="s">
        <v>136</v>
      </c>
      <c r="D392" s="25" t="s">
        <v>137</v>
      </c>
      <c r="E392" s="30" t="s">
        <v>3507</v>
      </c>
      <c r="F392" s="25" t="s">
        <v>65</v>
      </c>
      <c r="G392" s="27" t="s">
        <v>3543</v>
      </c>
      <c r="H392" s="27" t="s">
        <v>3509</v>
      </c>
      <c r="I392" s="27" t="s">
        <v>3448</v>
      </c>
      <c r="J392" s="25" t="s">
        <v>3544</v>
      </c>
      <c r="K392" s="30" t="s">
        <v>3545</v>
      </c>
      <c r="L392" s="25" t="s">
        <v>70</v>
      </c>
      <c r="M392" s="25" t="s">
        <v>71</v>
      </c>
      <c r="N392" s="25" t="s">
        <v>3546</v>
      </c>
      <c r="O392" s="25" t="s">
        <v>3547</v>
      </c>
      <c r="P392" s="25" t="s">
        <v>3548</v>
      </c>
      <c r="Q392" s="27" t="s">
        <v>1423</v>
      </c>
      <c r="R392" s="27" t="s">
        <v>437</v>
      </c>
      <c r="S392" s="25" t="s">
        <v>2511</v>
      </c>
      <c r="T392" s="103" t="s">
        <v>286</v>
      </c>
      <c r="U392" s="25">
        <v>2021</v>
      </c>
      <c r="V392" s="25" t="s">
        <v>79</v>
      </c>
      <c r="W392" s="27">
        <v>2021.9</v>
      </c>
      <c r="X392" s="27">
        <v>2021.12</v>
      </c>
      <c r="Y392" s="44">
        <v>50</v>
      </c>
      <c r="Z392" s="26">
        <v>50</v>
      </c>
      <c r="AA392" s="26"/>
      <c r="AB392" s="26"/>
      <c r="AC392" s="26"/>
      <c r="AD392" s="25">
        <v>284</v>
      </c>
      <c r="AE392" s="25">
        <v>58</v>
      </c>
      <c r="AF392" s="27" t="s">
        <v>79</v>
      </c>
      <c r="AG392" s="25" t="str">
        <f>VLOOKUP(B392,[1]Sheet1!$B:$K,10,0)</f>
        <v>否</v>
      </c>
      <c r="AH392" s="27" t="s">
        <v>79</v>
      </c>
      <c r="AI392" s="25" t="s">
        <v>78</v>
      </c>
      <c r="AJ392" s="27" t="str">
        <f>VLOOKUP(B392,[1]Sheet1!$B:$H,7,0)</f>
        <v>是</v>
      </c>
      <c r="AK392" s="27" t="str">
        <f>VLOOKUP(B392,[1]Sheet1!$B:$I,8,0)</f>
        <v>否</v>
      </c>
      <c r="AL392" s="27"/>
      <c r="AM392" s="27" t="str">
        <f>VLOOKUP(B392,[1]Sheet1!$B:$J,9,0)</f>
        <v>否</v>
      </c>
      <c r="AN392" s="27"/>
      <c r="AO392" s="27" t="s">
        <v>1851</v>
      </c>
      <c r="AP392" s="45">
        <v>59290001</v>
      </c>
      <c r="AQ392" s="26" t="s">
        <v>152</v>
      </c>
      <c r="AR392" s="26"/>
    </row>
    <row r="393" s="7" customFormat="1" ht="108" spans="1:44">
      <c r="A393" s="25">
        <v>386</v>
      </c>
      <c r="B393" s="29" t="s">
        <v>3549</v>
      </c>
      <c r="C393" s="25" t="s">
        <v>136</v>
      </c>
      <c r="D393" s="25" t="s">
        <v>137</v>
      </c>
      <c r="E393" s="30" t="s">
        <v>3507</v>
      </c>
      <c r="F393" s="25" t="s">
        <v>65</v>
      </c>
      <c r="G393" s="27" t="s">
        <v>3550</v>
      </c>
      <c r="H393" s="27" t="s">
        <v>3509</v>
      </c>
      <c r="I393" s="27" t="s">
        <v>3448</v>
      </c>
      <c r="J393" s="25" t="s">
        <v>3535</v>
      </c>
      <c r="K393" s="30" t="s">
        <v>3536</v>
      </c>
      <c r="L393" s="25" t="s">
        <v>70</v>
      </c>
      <c r="M393" s="25" t="s">
        <v>71</v>
      </c>
      <c r="N393" s="25" t="s">
        <v>3551</v>
      </c>
      <c r="O393" s="25" t="s">
        <v>3552</v>
      </c>
      <c r="P393" s="25" t="s">
        <v>3553</v>
      </c>
      <c r="Q393" s="27" t="s">
        <v>1423</v>
      </c>
      <c r="R393" s="27" t="s">
        <v>437</v>
      </c>
      <c r="S393" s="25" t="s">
        <v>2511</v>
      </c>
      <c r="T393" s="103" t="s">
        <v>296</v>
      </c>
      <c r="U393" s="25">
        <v>2021</v>
      </c>
      <c r="V393" s="25" t="s">
        <v>79</v>
      </c>
      <c r="W393" s="27">
        <v>2021.9</v>
      </c>
      <c r="X393" s="27">
        <v>2021.12</v>
      </c>
      <c r="Y393" s="44">
        <v>50</v>
      </c>
      <c r="Z393" s="26">
        <v>50</v>
      </c>
      <c r="AA393" s="26"/>
      <c r="AB393" s="26"/>
      <c r="AC393" s="26"/>
      <c r="AD393" s="25">
        <v>495</v>
      </c>
      <c r="AE393" s="25">
        <v>243</v>
      </c>
      <c r="AF393" s="27" t="s">
        <v>79</v>
      </c>
      <c r="AG393" s="25" t="str">
        <f>VLOOKUP(B393,[1]Sheet1!$B:$K,10,0)</f>
        <v>否</v>
      </c>
      <c r="AH393" s="27" t="s">
        <v>79</v>
      </c>
      <c r="AI393" s="25" t="s">
        <v>78</v>
      </c>
      <c r="AJ393" s="27" t="str">
        <f>VLOOKUP(B393,[1]Sheet1!$B:$H,7,0)</f>
        <v>是</v>
      </c>
      <c r="AK393" s="27" t="str">
        <f>VLOOKUP(B393,[1]Sheet1!$B:$I,8,0)</f>
        <v>否</v>
      </c>
      <c r="AL393" s="27"/>
      <c r="AM393" s="27" t="str">
        <f>VLOOKUP(B393,[1]Sheet1!$B:$J,9,0)</f>
        <v>否</v>
      </c>
      <c r="AN393" s="27"/>
      <c r="AO393" s="37" t="s">
        <v>691</v>
      </c>
      <c r="AP393" s="45">
        <v>59293001</v>
      </c>
      <c r="AQ393" s="26" t="s">
        <v>152</v>
      </c>
      <c r="AR393" s="26"/>
    </row>
    <row r="394" s="7" customFormat="1" ht="108" spans="1:44">
      <c r="A394" s="25">
        <v>387</v>
      </c>
      <c r="B394" s="29" t="s">
        <v>3554</v>
      </c>
      <c r="C394" s="25" t="s">
        <v>136</v>
      </c>
      <c r="D394" s="25" t="s">
        <v>137</v>
      </c>
      <c r="E394" s="30" t="s">
        <v>3507</v>
      </c>
      <c r="F394" s="25" t="s">
        <v>65</v>
      </c>
      <c r="G394" s="27" t="s">
        <v>3555</v>
      </c>
      <c r="H394" s="27" t="s">
        <v>3509</v>
      </c>
      <c r="I394" s="27" t="s">
        <v>3448</v>
      </c>
      <c r="J394" s="25" t="s">
        <v>3556</v>
      </c>
      <c r="K394" s="30" t="s">
        <v>3557</v>
      </c>
      <c r="L394" s="25" t="s">
        <v>70</v>
      </c>
      <c r="M394" s="25" t="s">
        <v>71</v>
      </c>
      <c r="N394" s="25" t="s">
        <v>3558</v>
      </c>
      <c r="O394" s="25" t="s">
        <v>3559</v>
      </c>
      <c r="P394" s="25" t="s">
        <v>3560</v>
      </c>
      <c r="Q394" s="27" t="s">
        <v>1423</v>
      </c>
      <c r="R394" s="27" t="s">
        <v>437</v>
      </c>
      <c r="S394" s="25" t="s">
        <v>2511</v>
      </c>
      <c r="T394" s="103" t="s">
        <v>311</v>
      </c>
      <c r="U394" s="25">
        <v>2021</v>
      </c>
      <c r="V394" s="25" t="s">
        <v>79</v>
      </c>
      <c r="W394" s="27">
        <v>2021.9</v>
      </c>
      <c r="X394" s="27">
        <v>2021.12</v>
      </c>
      <c r="Y394" s="44">
        <v>40</v>
      </c>
      <c r="Z394" s="26">
        <v>40</v>
      </c>
      <c r="AA394" s="26"/>
      <c r="AB394" s="26"/>
      <c r="AC394" s="26"/>
      <c r="AD394" s="25" t="s">
        <v>3561</v>
      </c>
      <c r="AE394" s="25">
        <v>2146</v>
      </c>
      <c r="AF394" s="27" t="s">
        <v>79</v>
      </c>
      <c r="AG394" s="25" t="str">
        <f>VLOOKUP(B394,[1]Sheet1!$B:$K,10,0)</f>
        <v>否</v>
      </c>
      <c r="AH394" s="27" t="s">
        <v>79</v>
      </c>
      <c r="AI394" s="25" t="s">
        <v>78</v>
      </c>
      <c r="AJ394" s="27" t="str">
        <f>VLOOKUP(B394,[1]Sheet1!$B:$H,7,0)</f>
        <v>是</v>
      </c>
      <c r="AK394" s="27" t="str">
        <f>VLOOKUP(B394,[1]Sheet1!$B:$I,8,0)</f>
        <v>否</v>
      </c>
      <c r="AL394" s="27"/>
      <c r="AM394" s="27" t="str">
        <f>VLOOKUP(B394,[1]Sheet1!$B:$J,9,0)</f>
        <v>是</v>
      </c>
      <c r="AN394" s="27" t="s">
        <v>3562</v>
      </c>
      <c r="AO394" s="27" t="s">
        <v>2761</v>
      </c>
      <c r="AP394" s="45">
        <v>59283004</v>
      </c>
      <c r="AQ394" s="26" t="s">
        <v>152</v>
      </c>
      <c r="AR394" s="26"/>
    </row>
    <row r="395" s="7" customFormat="1" ht="108" spans="1:44">
      <c r="A395" s="25">
        <v>388</v>
      </c>
      <c r="B395" s="29" t="s">
        <v>3563</v>
      </c>
      <c r="C395" s="25" t="s">
        <v>136</v>
      </c>
      <c r="D395" s="25" t="s">
        <v>137</v>
      </c>
      <c r="E395" s="30" t="s">
        <v>3507</v>
      </c>
      <c r="F395" s="25" t="s">
        <v>65</v>
      </c>
      <c r="G395" s="27" t="s">
        <v>3564</v>
      </c>
      <c r="H395" s="27" t="s">
        <v>3509</v>
      </c>
      <c r="I395" s="27" t="s">
        <v>3448</v>
      </c>
      <c r="J395" s="25" t="s">
        <v>3535</v>
      </c>
      <c r="K395" s="30" t="s">
        <v>3536</v>
      </c>
      <c r="L395" s="25" t="s">
        <v>70</v>
      </c>
      <c r="M395" s="25" t="s">
        <v>71</v>
      </c>
      <c r="N395" s="25" t="s">
        <v>3565</v>
      </c>
      <c r="O395" s="25" t="s">
        <v>3566</v>
      </c>
      <c r="P395" s="25" t="s">
        <v>3567</v>
      </c>
      <c r="Q395" s="27" t="s">
        <v>1423</v>
      </c>
      <c r="R395" s="27" t="s">
        <v>437</v>
      </c>
      <c r="S395" s="25" t="s">
        <v>2511</v>
      </c>
      <c r="T395" s="103" t="s">
        <v>322</v>
      </c>
      <c r="U395" s="25">
        <v>2021</v>
      </c>
      <c r="V395" s="25" t="s">
        <v>79</v>
      </c>
      <c r="W395" s="27">
        <v>2021.9</v>
      </c>
      <c r="X395" s="27">
        <v>2021.12</v>
      </c>
      <c r="Y395" s="44">
        <v>60</v>
      </c>
      <c r="Z395" s="26">
        <v>60</v>
      </c>
      <c r="AA395" s="26"/>
      <c r="AB395" s="26"/>
      <c r="AC395" s="26"/>
      <c r="AD395" s="25">
        <v>13000</v>
      </c>
      <c r="AE395" s="25">
        <v>2706</v>
      </c>
      <c r="AF395" s="27" t="s">
        <v>79</v>
      </c>
      <c r="AG395" s="25" t="str">
        <f>VLOOKUP(B395,[1]Sheet1!$B:$K,10,0)</f>
        <v>否</v>
      </c>
      <c r="AH395" s="27" t="s">
        <v>79</v>
      </c>
      <c r="AI395" s="25" t="s">
        <v>78</v>
      </c>
      <c r="AJ395" s="27" t="str">
        <f>VLOOKUP(B395,[1]Sheet1!$B:$H,7,0)</f>
        <v>是</v>
      </c>
      <c r="AK395" s="27" t="str">
        <f>VLOOKUP(B395,[1]Sheet1!$B:$I,8,0)</f>
        <v>否</v>
      </c>
      <c r="AL395" s="27"/>
      <c r="AM395" s="27" t="str">
        <f>VLOOKUP(B395,[1]Sheet1!$B:$J,9,0)</f>
        <v>否</v>
      </c>
      <c r="AN395" s="27"/>
      <c r="AO395" s="25" t="s">
        <v>3568</v>
      </c>
      <c r="AP395" s="45">
        <v>59280550</v>
      </c>
      <c r="AQ395" s="26" t="s">
        <v>152</v>
      </c>
      <c r="AR395" s="26"/>
    </row>
    <row r="396" s="7" customFormat="1" ht="192" spans="1:44">
      <c r="A396" s="25">
        <v>389</v>
      </c>
      <c r="B396" s="29" t="s">
        <v>3569</v>
      </c>
      <c r="C396" s="25" t="s">
        <v>136</v>
      </c>
      <c r="D396" s="25" t="s">
        <v>137</v>
      </c>
      <c r="E396" s="30" t="s">
        <v>3507</v>
      </c>
      <c r="F396" s="25" t="s">
        <v>65</v>
      </c>
      <c r="G396" s="27" t="s">
        <v>3570</v>
      </c>
      <c r="H396" s="27" t="s">
        <v>3509</v>
      </c>
      <c r="I396" s="27" t="s">
        <v>3448</v>
      </c>
      <c r="J396" s="25" t="s">
        <v>3571</v>
      </c>
      <c r="K396" s="30" t="s">
        <v>3572</v>
      </c>
      <c r="L396" s="25" t="s">
        <v>70</v>
      </c>
      <c r="M396" s="25" t="s">
        <v>71</v>
      </c>
      <c r="N396" s="25" t="s">
        <v>3573</v>
      </c>
      <c r="O396" s="25" t="s">
        <v>3574</v>
      </c>
      <c r="P396" s="25" t="s">
        <v>3571</v>
      </c>
      <c r="Q396" s="27" t="s">
        <v>1423</v>
      </c>
      <c r="R396" s="27" t="s">
        <v>437</v>
      </c>
      <c r="S396" s="25" t="s">
        <v>2511</v>
      </c>
      <c r="T396" s="103" t="s">
        <v>330</v>
      </c>
      <c r="U396" s="25">
        <v>2021</v>
      </c>
      <c r="V396" s="25" t="s">
        <v>79</v>
      </c>
      <c r="W396" s="27">
        <v>2021.9</v>
      </c>
      <c r="X396" s="27">
        <v>2021.12</v>
      </c>
      <c r="Y396" s="44">
        <v>70</v>
      </c>
      <c r="Z396" s="104">
        <f>70-0.00944</f>
        <v>69.99056</v>
      </c>
      <c r="AA396" s="26"/>
      <c r="AB396" s="26"/>
      <c r="AC396" s="105">
        <v>0.00944</v>
      </c>
      <c r="AD396" s="25" t="s">
        <v>3575</v>
      </c>
      <c r="AE396" s="25" t="s">
        <v>3576</v>
      </c>
      <c r="AF396" s="27" t="s">
        <v>79</v>
      </c>
      <c r="AG396" s="25" t="str">
        <f>VLOOKUP(B396,[1]Sheet1!$B:$K,10,0)</f>
        <v>否</v>
      </c>
      <c r="AH396" s="27" t="s">
        <v>79</v>
      </c>
      <c r="AI396" s="25" t="s">
        <v>78</v>
      </c>
      <c r="AJ396" s="27" t="str">
        <f>VLOOKUP(B396,[1]Sheet1!$B:$H,7,0)</f>
        <v>是</v>
      </c>
      <c r="AK396" s="27" t="str">
        <f>VLOOKUP(B396,[1]Sheet1!$B:$I,8,0)</f>
        <v>否</v>
      </c>
      <c r="AL396" s="27"/>
      <c r="AM396" s="27" t="str">
        <f>VLOOKUP(B396,[1]Sheet1!$B:$J,9,0)</f>
        <v>否</v>
      </c>
      <c r="AN396" s="27"/>
      <c r="AO396" s="33" t="s">
        <v>798</v>
      </c>
      <c r="AP396" s="45">
        <v>59508189</v>
      </c>
      <c r="AQ396" s="26" t="s">
        <v>152</v>
      </c>
      <c r="AR396" s="26"/>
    </row>
    <row r="397" s="7" customFormat="1" ht="108" spans="1:44">
      <c r="A397" s="25">
        <v>390</v>
      </c>
      <c r="B397" s="29" t="s">
        <v>3577</v>
      </c>
      <c r="C397" s="25" t="s">
        <v>136</v>
      </c>
      <c r="D397" s="25" t="s">
        <v>137</v>
      </c>
      <c r="E397" s="30" t="s">
        <v>3507</v>
      </c>
      <c r="F397" s="25" t="s">
        <v>65</v>
      </c>
      <c r="G397" s="27" t="s">
        <v>3578</v>
      </c>
      <c r="H397" s="27" t="s">
        <v>3509</v>
      </c>
      <c r="I397" s="27" t="s">
        <v>3448</v>
      </c>
      <c r="J397" s="25" t="s">
        <v>3579</v>
      </c>
      <c r="K397" s="30" t="s">
        <v>3580</v>
      </c>
      <c r="L397" s="25" t="s">
        <v>70</v>
      </c>
      <c r="M397" s="25" t="s">
        <v>71</v>
      </c>
      <c r="N397" s="25" t="s">
        <v>3581</v>
      </c>
      <c r="O397" s="25" t="s">
        <v>3582</v>
      </c>
      <c r="P397" s="25" t="s">
        <v>3583</v>
      </c>
      <c r="Q397" s="27" t="s">
        <v>1423</v>
      </c>
      <c r="R397" s="27" t="s">
        <v>437</v>
      </c>
      <c r="S397" s="25" t="s">
        <v>2511</v>
      </c>
      <c r="T397" s="103" t="s">
        <v>77</v>
      </c>
      <c r="U397" s="25">
        <v>2021</v>
      </c>
      <c r="V397" s="25" t="s">
        <v>79</v>
      </c>
      <c r="W397" s="27">
        <v>2021.9</v>
      </c>
      <c r="X397" s="27">
        <v>2021.12</v>
      </c>
      <c r="Y397" s="44">
        <v>200</v>
      </c>
      <c r="Z397" s="26">
        <v>200</v>
      </c>
      <c r="AA397" s="26"/>
      <c r="AB397" s="26"/>
      <c r="AC397" s="26"/>
      <c r="AD397" s="25">
        <v>7504</v>
      </c>
      <c r="AE397" s="25">
        <v>2018</v>
      </c>
      <c r="AF397" s="27" t="s">
        <v>79</v>
      </c>
      <c r="AG397" s="25" t="str">
        <f>VLOOKUP(B397,[1]Sheet1!$B:$K,10,0)</f>
        <v>否</v>
      </c>
      <c r="AH397" s="27" t="s">
        <v>79</v>
      </c>
      <c r="AI397" s="25" t="s">
        <v>78</v>
      </c>
      <c r="AJ397" s="27" t="str">
        <f>VLOOKUP(B397,[1]Sheet1!$B:$H,7,0)</f>
        <v>是</v>
      </c>
      <c r="AK397" s="27" t="str">
        <f>VLOOKUP(B397,[1]Sheet1!$B:$I,8,0)</f>
        <v>否</v>
      </c>
      <c r="AL397" s="27"/>
      <c r="AM397" s="27" t="str">
        <f>VLOOKUP(B397,[1]Sheet1!$B:$J,9,0)</f>
        <v>否</v>
      </c>
      <c r="AN397" s="27"/>
      <c r="AO397" s="25" t="s">
        <v>80</v>
      </c>
      <c r="AP397" s="45">
        <v>59501701</v>
      </c>
      <c r="AQ397" s="26" t="s">
        <v>152</v>
      </c>
      <c r="AR397" s="26"/>
    </row>
    <row r="398" s="7" customFormat="1" ht="108" spans="1:44">
      <c r="A398" s="25">
        <v>391</v>
      </c>
      <c r="B398" s="29" t="s">
        <v>3584</v>
      </c>
      <c r="C398" s="25" t="s">
        <v>136</v>
      </c>
      <c r="D398" s="25" t="s">
        <v>137</v>
      </c>
      <c r="E398" s="30" t="s">
        <v>3507</v>
      </c>
      <c r="F398" s="25" t="s">
        <v>65</v>
      </c>
      <c r="G398" s="27" t="s">
        <v>3585</v>
      </c>
      <c r="H398" s="27" t="s">
        <v>3509</v>
      </c>
      <c r="I398" s="27" t="s">
        <v>3448</v>
      </c>
      <c r="J398" s="25" t="s">
        <v>3586</v>
      </c>
      <c r="K398" s="30" t="s">
        <v>3587</v>
      </c>
      <c r="L398" s="25" t="s">
        <v>70</v>
      </c>
      <c r="M398" s="25" t="s">
        <v>71</v>
      </c>
      <c r="N398" s="25" t="s">
        <v>3588</v>
      </c>
      <c r="O398" s="25" t="s">
        <v>3589</v>
      </c>
      <c r="P398" s="25" t="s">
        <v>3590</v>
      </c>
      <c r="Q398" s="27" t="s">
        <v>1423</v>
      </c>
      <c r="R398" s="27" t="s">
        <v>437</v>
      </c>
      <c r="S398" s="25" t="s">
        <v>2511</v>
      </c>
      <c r="T398" s="103" t="s">
        <v>223</v>
      </c>
      <c r="U398" s="25">
        <v>2021</v>
      </c>
      <c r="V398" s="25" t="s">
        <v>79</v>
      </c>
      <c r="W398" s="27">
        <v>2021.9</v>
      </c>
      <c r="X398" s="27">
        <v>2021.12</v>
      </c>
      <c r="Y398" s="44">
        <v>40</v>
      </c>
      <c r="Z398" s="26">
        <v>40</v>
      </c>
      <c r="AA398" s="26"/>
      <c r="AB398" s="26"/>
      <c r="AC398" s="26"/>
      <c r="AD398" s="25">
        <v>2200</v>
      </c>
      <c r="AE398" s="25">
        <v>400</v>
      </c>
      <c r="AF398" s="27" t="s">
        <v>79</v>
      </c>
      <c r="AG398" s="25" t="str">
        <f>VLOOKUP(B398,[1]Sheet1!$B:$K,10,0)</f>
        <v>否</v>
      </c>
      <c r="AH398" s="27" t="s">
        <v>79</v>
      </c>
      <c r="AI398" s="25" t="s">
        <v>78</v>
      </c>
      <c r="AJ398" s="27" t="str">
        <f>VLOOKUP(B398,[1]Sheet1!$B:$H,7,0)</f>
        <v>是</v>
      </c>
      <c r="AK398" s="27" t="str">
        <f>VLOOKUP(B398,[1]Sheet1!$B:$I,8,0)</f>
        <v>否</v>
      </c>
      <c r="AL398" s="27"/>
      <c r="AM398" s="27" t="str">
        <f>VLOOKUP(B398,[1]Sheet1!$B:$J,9,0)</f>
        <v>否</v>
      </c>
      <c r="AN398" s="27"/>
      <c r="AO398" s="33" t="s">
        <v>226</v>
      </c>
      <c r="AP398" s="45">
        <v>59500500</v>
      </c>
      <c r="AQ398" s="26" t="s">
        <v>152</v>
      </c>
      <c r="AR398" s="26"/>
    </row>
    <row r="399" s="7" customFormat="1" ht="108" spans="1:44">
      <c r="A399" s="25">
        <v>392</v>
      </c>
      <c r="B399" s="29" t="s">
        <v>3591</v>
      </c>
      <c r="C399" s="25" t="s">
        <v>136</v>
      </c>
      <c r="D399" s="25" t="s">
        <v>137</v>
      </c>
      <c r="E399" s="30" t="s">
        <v>3507</v>
      </c>
      <c r="F399" s="25" t="s">
        <v>65</v>
      </c>
      <c r="G399" s="27" t="s">
        <v>3592</v>
      </c>
      <c r="H399" s="27" t="s">
        <v>3509</v>
      </c>
      <c r="I399" s="27" t="s">
        <v>3448</v>
      </c>
      <c r="J399" s="25" t="s">
        <v>3593</v>
      </c>
      <c r="K399" s="30" t="s">
        <v>3594</v>
      </c>
      <c r="L399" s="25" t="s">
        <v>70</v>
      </c>
      <c r="M399" s="25" t="s">
        <v>71</v>
      </c>
      <c r="N399" s="25" t="s">
        <v>3595</v>
      </c>
      <c r="O399" s="25" t="s">
        <v>3596</v>
      </c>
      <c r="P399" s="25" t="s">
        <v>3597</v>
      </c>
      <c r="Q399" s="27" t="s">
        <v>1423</v>
      </c>
      <c r="R399" s="27" t="s">
        <v>437</v>
      </c>
      <c r="S399" s="25" t="s">
        <v>2511</v>
      </c>
      <c r="T399" s="103" t="s">
        <v>364</v>
      </c>
      <c r="U399" s="25">
        <v>2021</v>
      </c>
      <c r="V399" s="25" t="s">
        <v>79</v>
      </c>
      <c r="W399" s="27">
        <v>2021.9</v>
      </c>
      <c r="X399" s="27">
        <v>2021.12</v>
      </c>
      <c r="Y399" s="44">
        <v>40</v>
      </c>
      <c r="Z399" s="26">
        <v>40</v>
      </c>
      <c r="AA399" s="26"/>
      <c r="AB399" s="26"/>
      <c r="AC399" s="26"/>
      <c r="AD399" s="25" t="s">
        <v>3598</v>
      </c>
      <c r="AE399" s="25" t="s">
        <v>3599</v>
      </c>
      <c r="AF399" s="27" t="s">
        <v>79</v>
      </c>
      <c r="AG399" s="25" t="str">
        <f>VLOOKUP(B399,[1]Sheet1!$B:$K,10,0)</f>
        <v>否</v>
      </c>
      <c r="AH399" s="27" t="s">
        <v>79</v>
      </c>
      <c r="AI399" s="25" t="s">
        <v>78</v>
      </c>
      <c r="AJ399" s="27" t="str">
        <f>VLOOKUP(B399,[1]Sheet1!$B:$H,7,0)</f>
        <v>是</v>
      </c>
      <c r="AK399" s="27" t="str">
        <f>VLOOKUP(B399,[1]Sheet1!$B:$I,8,0)</f>
        <v>否</v>
      </c>
      <c r="AL399" s="27"/>
      <c r="AM399" s="27" t="str">
        <f>VLOOKUP(B399,[1]Sheet1!$B:$J,9,0)</f>
        <v>否</v>
      </c>
      <c r="AN399" s="27"/>
      <c r="AO399" s="25" t="s">
        <v>3600</v>
      </c>
      <c r="AP399" s="45">
        <v>59500000</v>
      </c>
      <c r="AQ399" s="26" t="s">
        <v>152</v>
      </c>
      <c r="AR399" s="26"/>
    </row>
    <row r="400" s="7" customFormat="1" ht="108" spans="1:44">
      <c r="A400" s="25">
        <v>393</v>
      </c>
      <c r="B400" s="29" t="s">
        <v>3601</v>
      </c>
      <c r="C400" s="25" t="s">
        <v>136</v>
      </c>
      <c r="D400" s="25" t="s">
        <v>137</v>
      </c>
      <c r="E400" s="30" t="s">
        <v>3507</v>
      </c>
      <c r="F400" s="25" t="s">
        <v>65</v>
      </c>
      <c r="G400" s="27" t="s">
        <v>3602</v>
      </c>
      <c r="H400" s="27" t="s">
        <v>3509</v>
      </c>
      <c r="I400" s="27" t="s">
        <v>3448</v>
      </c>
      <c r="J400" s="25" t="s">
        <v>3603</v>
      </c>
      <c r="K400" s="30" t="s">
        <v>3604</v>
      </c>
      <c r="L400" s="25" t="s">
        <v>70</v>
      </c>
      <c r="M400" s="25" t="s">
        <v>71</v>
      </c>
      <c r="N400" s="25" t="s">
        <v>3605</v>
      </c>
      <c r="O400" s="25" t="s">
        <v>3606</v>
      </c>
      <c r="P400" s="25" t="s">
        <v>3607</v>
      </c>
      <c r="Q400" s="27" t="s">
        <v>1423</v>
      </c>
      <c r="R400" s="27" t="s">
        <v>437</v>
      </c>
      <c r="S400" s="25" t="s">
        <v>2511</v>
      </c>
      <c r="T400" s="103" t="s">
        <v>371</v>
      </c>
      <c r="U400" s="25">
        <v>2021</v>
      </c>
      <c r="V400" s="25" t="s">
        <v>79</v>
      </c>
      <c r="W400" s="27">
        <v>2021.9</v>
      </c>
      <c r="X400" s="27">
        <v>2021.12</v>
      </c>
      <c r="Y400" s="44">
        <v>30</v>
      </c>
      <c r="Z400" s="26">
        <v>30</v>
      </c>
      <c r="AA400" s="26"/>
      <c r="AB400" s="26"/>
      <c r="AC400" s="26"/>
      <c r="AD400" s="25">
        <v>286</v>
      </c>
      <c r="AE400" s="25">
        <v>150</v>
      </c>
      <c r="AF400" s="27" t="s">
        <v>79</v>
      </c>
      <c r="AG400" s="25" t="str">
        <f>VLOOKUP(B400,[1]Sheet1!$B:$K,10,0)</f>
        <v>否</v>
      </c>
      <c r="AH400" s="27" t="s">
        <v>79</v>
      </c>
      <c r="AI400" s="25" t="s">
        <v>78</v>
      </c>
      <c r="AJ400" s="27" t="str">
        <f>VLOOKUP(B400,[1]Sheet1!$B:$H,7,0)</f>
        <v>是</v>
      </c>
      <c r="AK400" s="27" t="str">
        <f>VLOOKUP(B400,[1]Sheet1!$B:$I,8,0)</f>
        <v>否</v>
      </c>
      <c r="AL400" s="27"/>
      <c r="AM400" s="27" t="str">
        <f>VLOOKUP(B400,[1]Sheet1!$B:$J,9,0)</f>
        <v>否</v>
      </c>
      <c r="AN400" s="27"/>
      <c r="AO400" s="25" t="s">
        <v>1956</v>
      </c>
      <c r="AP400" s="45">
        <v>59506892</v>
      </c>
      <c r="AQ400" s="26" t="s">
        <v>152</v>
      </c>
      <c r="AR400" s="26"/>
    </row>
    <row r="401" s="7" customFormat="1" ht="108" spans="1:44">
      <c r="A401" s="25">
        <v>394</v>
      </c>
      <c r="B401" s="29" t="s">
        <v>3608</v>
      </c>
      <c r="C401" s="25" t="s">
        <v>136</v>
      </c>
      <c r="D401" s="25" t="s">
        <v>137</v>
      </c>
      <c r="E401" s="30" t="s">
        <v>3507</v>
      </c>
      <c r="F401" s="25" t="s">
        <v>65</v>
      </c>
      <c r="G401" s="27" t="s">
        <v>2788</v>
      </c>
      <c r="H401" s="27" t="s">
        <v>3509</v>
      </c>
      <c r="I401" s="27" t="s">
        <v>3448</v>
      </c>
      <c r="J401" s="25" t="s">
        <v>3609</v>
      </c>
      <c r="K401" s="30" t="s">
        <v>3610</v>
      </c>
      <c r="L401" s="25" t="s">
        <v>70</v>
      </c>
      <c r="M401" s="25" t="s">
        <v>71</v>
      </c>
      <c r="N401" s="25" t="s">
        <v>3611</v>
      </c>
      <c r="O401" s="25" t="s">
        <v>3612</v>
      </c>
      <c r="P401" s="25" t="s">
        <v>3613</v>
      </c>
      <c r="Q401" s="27" t="s">
        <v>1423</v>
      </c>
      <c r="R401" s="27" t="s">
        <v>437</v>
      </c>
      <c r="S401" s="25" t="s">
        <v>2511</v>
      </c>
      <c r="T401" s="103" t="s">
        <v>382</v>
      </c>
      <c r="U401" s="25">
        <v>2021</v>
      </c>
      <c r="V401" s="25" t="s">
        <v>79</v>
      </c>
      <c r="W401" s="27">
        <v>2021.9</v>
      </c>
      <c r="X401" s="27">
        <v>2021.12</v>
      </c>
      <c r="Y401" s="44">
        <v>30</v>
      </c>
      <c r="Z401" s="26">
        <v>30</v>
      </c>
      <c r="AA401" s="26"/>
      <c r="AB401" s="26"/>
      <c r="AC401" s="26"/>
      <c r="AD401" s="25">
        <v>6947</v>
      </c>
      <c r="AE401" s="25">
        <v>1561</v>
      </c>
      <c r="AF401" s="27" t="s">
        <v>79</v>
      </c>
      <c r="AG401" s="25" t="str">
        <f>VLOOKUP(B401,[1]Sheet1!$B:$K,10,0)</f>
        <v>否</v>
      </c>
      <c r="AH401" s="27" t="s">
        <v>79</v>
      </c>
      <c r="AI401" s="25" t="s">
        <v>78</v>
      </c>
      <c r="AJ401" s="27" t="str">
        <f>VLOOKUP(B401,[1]Sheet1!$B:$H,7,0)</f>
        <v>是</v>
      </c>
      <c r="AK401" s="27" t="str">
        <f>VLOOKUP(B401,[1]Sheet1!$B:$I,8,0)</f>
        <v>否</v>
      </c>
      <c r="AL401" s="27"/>
      <c r="AM401" s="27" t="str">
        <f>VLOOKUP(B401,[1]Sheet1!$B:$J,9,0)</f>
        <v>否</v>
      </c>
      <c r="AN401" s="27"/>
      <c r="AO401" s="27" t="s">
        <v>384</v>
      </c>
      <c r="AP401" s="45">
        <v>59501000</v>
      </c>
      <c r="AQ401" s="26" t="s">
        <v>152</v>
      </c>
      <c r="AR401" s="26"/>
    </row>
    <row r="402" s="7" customFormat="1" ht="108" spans="1:44">
      <c r="A402" s="25">
        <v>395</v>
      </c>
      <c r="B402" s="29" t="s">
        <v>3614</v>
      </c>
      <c r="C402" s="25" t="s">
        <v>136</v>
      </c>
      <c r="D402" s="25" t="s">
        <v>137</v>
      </c>
      <c r="E402" s="30" t="s">
        <v>3507</v>
      </c>
      <c r="F402" s="25" t="s">
        <v>65</v>
      </c>
      <c r="G402" s="27" t="s">
        <v>3615</v>
      </c>
      <c r="H402" s="27" t="s">
        <v>3509</v>
      </c>
      <c r="I402" s="27" t="s">
        <v>3448</v>
      </c>
      <c r="J402" s="25" t="s">
        <v>3616</v>
      </c>
      <c r="K402" s="30" t="s">
        <v>3617</v>
      </c>
      <c r="L402" s="25" t="s">
        <v>70</v>
      </c>
      <c r="M402" s="25" t="s">
        <v>71</v>
      </c>
      <c r="N402" s="25" t="s">
        <v>3618</v>
      </c>
      <c r="O402" s="25" t="s">
        <v>3619</v>
      </c>
      <c r="P402" s="25" t="s">
        <v>3620</v>
      </c>
      <c r="Q402" s="27" t="s">
        <v>1423</v>
      </c>
      <c r="R402" s="27" t="s">
        <v>437</v>
      </c>
      <c r="S402" s="25" t="s">
        <v>2511</v>
      </c>
      <c r="T402" s="103" t="s">
        <v>198</v>
      </c>
      <c r="U402" s="25">
        <v>2021</v>
      </c>
      <c r="V402" s="25" t="s">
        <v>79</v>
      </c>
      <c r="W402" s="27">
        <v>2021.9</v>
      </c>
      <c r="X402" s="27">
        <v>2021.12</v>
      </c>
      <c r="Y402" s="44">
        <v>40</v>
      </c>
      <c r="Z402" s="26">
        <v>40</v>
      </c>
      <c r="AA402" s="26"/>
      <c r="AB402" s="26"/>
      <c r="AC402" s="26"/>
      <c r="AD402" s="25">
        <v>628</v>
      </c>
      <c r="AE402" s="25">
        <v>157</v>
      </c>
      <c r="AF402" s="27" t="s">
        <v>79</v>
      </c>
      <c r="AG402" s="25" t="str">
        <f>VLOOKUP(B402,[1]Sheet1!$B:$K,10,0)</f>
        <v>否</v>
      </c>
      <c r="AH402" s="27" t="s">
        <v>79</v>
      </c>
      <c r="AI402" s="25" t="s">
        <v>78</v>
      </c>
      <c r="AJ402" s="27" t="str">
        <f>VLOOKUP(B402,[1]Sheet1!$B:$H,7,0)</f>
        <v>是</v>
      </c>
      <c r="AK402" s="27" t="str">
        <f>VLOOKUP(B402,[1]Sheet1!$B:$I,8,0)</f>
        <v>否</v>
      </c>
      <c r="AL402" s="27"/>
      <c r="AM402" s="27"/>
      <c r="AN402" s="27"/>
      <c r="AO402" s="27" t="s">
        <v>730</v>
      </c>
      <c r="AP402" s="45">
        <v>59506637</v>
      </c>
      <c r="AQ402" s="26" t="s">
        <v>152</v>
      </c>
      <c r="AR402" s="26"/>
    </row>
    <row r="403" s="7" customFormat="1" ht="108" spans="1:44">
      <c r="A403" s="25">
        <v>396</v>
      </c>
      <c r="B403" s="29" t="s">
        <v>3621</v>
      </c>
      <c r="C403" s="25" t="s">
        <v>136</v>
      </c>
      <c r="D403" s="25" t="s">
        <v>137</v>
      </c>
      <c r="E403" s="30" t="s">
        <v>3507</v>
      </c>
      <c r="F403" s="25" t="s">
        <v>65</v>
      </c>
      <c r="G403" s="27" t="s">
        <v>3622</v>
      </c>
      <c r="H403" s="27" t="s">
        <v>3509</v>
      </c>
      <c r="I403" s="27" t="s">
        <v>3448</v>
      </c>
      <c r="J403" s="25" t="s">
        <v>3623</v>
      </c>
      <c r="K403" s="30" t="s">
        <v>3624</v>
      </c>
      <c r="L403" s="25" t="s">
        <v>70</v>
      </c>
      <c r="M403" s="25" t="s">
        <v>71</v>
      </c>
      <c r="N403" s="25" t="s">
        <v>3625</v>
      </c>
      <c r="O403" s="25" t="s">
        <v>3626</v>
      </c>
      <c r="P403" s="25" t="s">
        <v>3627</v>
      </c>
      <c r="Q403" s="27" t="s">
        <v>1423</v>
      </c>
      <c r="R403" s="27" t="s">
        <v>437</v>
      </c>
      <c r="S403" s="25" t="s">
        <v>2511</v>
      </c>
      <c r="T403" s="103" t="s">
        <v>211</v>
      </c>
      <c r="U403" s="25">
        <v>2021</v>
      </c>
      <c r="V403" s="25" t="s">
        <v>79</v>
      </c>
      <c r="W403" s="27">
        <v>2021.9</v>
      </c>
      <c r="X403" s="27">
        <v>2021.12</v>
      </c>
      <c r="Y403" s="44">
        <v>50</v>
      </c>
      <c r="Z403" s="26">
        <v>50</v>
      </c>
      <c r="AA403" s="26"/>
      <c r="AB403" s="26"/>
      <c r="AC403" s="26"/>
      <c r="AD403" s="25">
        <v>4821</v>
      </c>
      <c r="AE403" s="25">
        <v>726</v>
      </c>
      <c r="AF403" s="27" t="s">
        <v>79</v>
      </c>
      <c r="AG403" s="25" t="str">
        <f>VLOOKUP(B403,[1]Sheet1!$B:$K,10,0)</f>
        <v>否</v>
      </c>
      <c r="AH403" s="27" t="s">
        <v>79</v>
      </c>
      <c r="AI403" s="25" t="s">
        <v>78</v>
      </c>
      <c r="AJ403" s="27" t="str">
        <f>VLOOKUP(B403,[1]Sheet1!$B:$H,7,0)</f>
        <v>是</v>
      </c>
      <c r="AK403" s="27" t="str">
        <f>VLOOKUP(B403,[1]Sheet1!$B:$I,8,0)</f>
        <v>否</v>
      </c>
      <c r="AL403" s="27"/>
      <c r="AM403" s="27" t="str">
        <f>VLOOKUP(B403,[1]Sheet1!$B:$J,9,0)</f>
        <v>是</v>
      </c>
      <c r="AN403" s="27" t="s">
        <v>3628</v>
      </c>
      <c r="AO403" s="27" t="s">
        <v>213</v>
      </c>
      <c r="AP403" s="45">
        <v>59265746</v>
      </c>
      <c r="AQ403" s="26" t="s">
        <v>152</v>
      </c>
      <c r="AR403" s="26"/>
    </row>
    <row r="404" s="7" customFormat="1" ht="108" spans="1:44">
      <c r="A404" s="25">
        <v>397</v>
      </c>
      <c r="B404" s="29" t="s">
        <v>3629</v>
      </c>
      <c r="C404" s="25" t="s">
        <v>136</v>
      </c>
      <c r="D404" s="25" t="s">
        <v>137</v>
      </c>
      <c r="E404" s="30" t="s">
        <v>3507</v>
      </c>
      <c r="F404" s="25" t="s">
        <v>65</v>
      </c>
      <c r="G404" s="27" t="s">
        <v>3630</v>
      </c>
      <c r="H404" s="27" t="s">
        <v>3509</v>
      </c>
      <c r="I404" s="27" t="s">
        <v>3448</v>
      </c>
      <c r="J404" s="25" t="s">
        <v>3631</v>
      </c>
      <c r="K404" s="30" t="s">
        <v>3632</v>
      </c>
      <c r="L404" s="25" t="s">
        <v>70</v>
      </c>
      <c r="M404" s="25" t="s">
        <v>71</v>
      </c>
      <c r="N404" s="25" t="s">
        <v>3633</v>
      </c>
      <c r="O404" s="27" t="s">
        <v>3634</v>
      </c>
      <c r="P404" s="25" t="s">
        <v>3635</v>
      </c>
      <c r="Q404" s="27" t="s">
        <v>1423</v>
      </c>
      <c r="R404" s="27" t="s">
        <v>437</v>
      </c>
      <c r="S404" s="25" t="s">
        <v>2511</v>
      </c>
      <c r="T404" s="103" t="s">
        <v>414</v>
      </c>
      <c r="U404" s="25">
        <v>2021</v>
      </c>
      <c r="V404" s="25" t="s">
        <v>79</v>
      </c>
      <c r="W404" s="27">
        <v>2021.9</v>
      </c>
      <c r="X404" s="27">
        <v>2021.12</v>
      </c>
      <c r="Y404" s="44">
        <v>50</v>
      </c>
      <c r="Z404" s="26">
        <v>50</v>
      </c>
      <c r="AA404" s="26"/>
      <c r="AB404" s="26"/>
      <c r="AC404" s="26"/>
      <c r="AD404" s="25" t="s">
        <v>3635</v>
      </c>
      <c r="AE404" s="25">
        <v>1784</v>
      </c>
      <c r="AF404" s="27" t="s">
        <v>79</v>
      </c>
      <c r="AG404" s="25" t="str">
        <f>VLOOKUP(B404,[1]Sheet1!$B:$K,10,0)</f>
        <v>否</v>
      </c>
      <c r="AH404" s="27" t="s">
        <v>79</v>
      </c>
      <c r="AI404" s="25" t="s">
        <v>78</v>
      </c>
      <c r="AJ404" s="27" t="str">
        <f>VLOOKUP(B404,[1]Sheet1!$B:$H,7,0)</f>
        <v>是</v>
      </c>
      <c r="AK404" s="27" t="str">
        <f>VLOOKUP(B404,[1]Sheet1!$B:$I,8,0)</f>
        <v>否</v>
      </c>
      <c r="AL404" s="27"/>
      <c r="AM404" s="27" t="str">
        <f>VLOOKUP(B404,[1]Sheet1!$B:$J,9,0)</f>
        <v>否</v>
      </c>
      <c r="AN404" s="27"/>
      <c r="AO404" s="27" t="s">
        <v>416</v>
      </c>
      <c r="AP404" s="45">
        <v>59500277</v>
      </c>
      <c r="AQ404" s="26" t="s">
        <v>152</v>
      </c>
      <c r="AR404" s="26"/>
    </row>
    <row r="405" s="7" customFormat="1" ht="146.1" customHeight="1" spans="1:44">
      <c r="A405" s="25">
        <v>398</v>
      </c>
      <c r="B405" s="29" t="s">
        <v>3636</v>
      </c>
      <c r="C405" s="25" t="s">
        <v>136</v>
      </c>
      <c r="D405" s="25" t="s">
        <v>137</v>
      </c>
      <c r="E405" s="30" t="s">
        <v>3507</v>
      </c>
      <c r="F405" s="25" t="s">
        <v>65</v>
      </c>
      <c r="G405" s="27" t="s">
        <v>3637</v>
      </c>
      <c r="H405" s="27" t="s">
        <v>3509</v>
      </c>
      <c r="I405" s="27" t="s">
        <v>3448</v>
      </c>
      <c r="J405" s="25" t="s">
        <v>3623</v>
      </c>
      <c r="K405" s="30" t="s">
        <v>3624</v>
      </c>
      <c r="L405" s="25" t="s">
        <v>70</v>
      </c>
      <c r="M405" s="25" t="s">
        <v>71</v>
      </c>
      <c r="N405" s="25" t="s">
        <v>3638</v>
      </c>
      <c r="O405" s="25" t="s">
        <v>3639</v>
      </c>
      <c r="P405" s="25" t="s">
        <v>3640</v>
      </c>
      <c r="Q405" s="27" t="s">
        <v>1423</v>
      </c>
      <c r="R405" s="27" t="s">
        <v>437</v>
      </c>
      <c r="S405" s="25" t="s">
        <v>2511</v>
      </c>
      <c r="T405" s="103" t="s">
        <v>424</v>
      </c>
      <c r="U405" s="25">
        <v>2021</v>
      </c>
      <c r="V405" s="25" t="s">
        <v>79</v>
      </c>
      <c r="W405" s="27">
        <v>2021.9</v>
      </c>
      <c r="X405" s="27">
        <v>2021.12</v>
      </c>
      <c r="Y405" s="44">
        <v>70</v>
      </c>
      <c r="Z405" s="26">
        <v>52.8</v>
      </c>
      <c r="AA405" s="26"/>
      <c r="AB405" s="26"/>
      <c r="AC405" s="26">
        <v>17.2</v>
      </c>
      <c r="AD405" s="25">
        <v>512</v>
      </c>
      <c r="AE405" s="25">
        <v>32</v>
      </c>
      <c r="AF405" s="27" t="s">
        <v>79</v>
      </c>
      <c r="AG405" s="25" t="str">
        <f>VLOOKUP(B405,[1]Sheet1!$B:$K,10,0)</f>
        <v>否</v>
      </c>
      <c r="AH405" s="27" t="s">
        <v>79</v>
      </c>
      <c r="AI405" s="25" t="s">
        <v>78</v>
      </c>
      <c r="AJ405" s="27" t="str">
        <f>VLOOKUP(B405,[1]Sheet1!$B:$H,7,0)</f>
        <v>是</v>
      </c>
      <c r="AK405" s="27" t="str">
        <f>VLOOKUP(B405,[1]Sheet1!$B:$I,8,0)</f>
        <v>否</v>
      </c>
      <c r="AL405" s="27"/>
      <c r="AM405" s="27" t="str">
        <f>VLOOKUP(B405,[1]Sheet1!$B:$J,9,0)</f>
        <v>否</v>
      </c>
      <c r="AN405" s="27"/>
      <c r="AO405" s="27" t="s">
        <v>426</v>
      </c>
      <c r="AP405" s="45">
        <v>59261700</v>
      </c>
      <c r="AQ405" s="26" t="s">
        <v>152</v>
      </c>
      <c r="AR405" s="26"/>
    </row>
    <row r="406" s="7" customFormat="1" ht="108" spans="1:44">
      <c r="A406" s="25">
        <v>399</v>
      </c>
      <c r="B406" s="29" t="s">
        <v>3641</v>
      </c>
      <c r="C406" s="25" t="s">
        <v>136</v>
      </c>
      <c r="D406" s="25" t="s">
        <v>137</v>
      </c>
      <c r="E406" s="30" t="s">
        <v>3507</v>
      </c>
      <c r="F406" s="25" t="s">
        <v>65</v>
      </c>
      <c r="G406" s="27" t="s">
        <v>3642</v>
      </c>
      <c r="H406" s="27" t="s">
        <v>3509</v>
      </c>
      <c r="I406" s="27" t="s">
        <v>3448</v>
      </c>
      <c r="J406" s="25" t="s">
        <v>3609</v>
      </c>
      <c r="K406" s="30" t="s">
        <v>3610</v>
      </c>
      <c r="L406" s="25" t="s">
        <v>70</v>
      </c>
      <c r="M406" s="25" t="s">
        <v>71</v>
      </c>
      <c r="N406" s="25" t="s">
        <v>3643</v>
      </c>
      <c r="O406" s="25" t="s">
        <v>3644</v>
      </c>
      <c r="P406" s="25" t="s">
        <v>3645</v>
      </c>
      <c r="Q406" s="27" t="s">
        <v>1423</v>
      </c>
      <c r="R406" s="27" t="s">
        <v>437</v>
      </c>
      <c r="S406" s="25" t="s">
        <v>2511</v>
      </c>
      <c r="T406" s="103" t="s">
        <v>438</v>
      </c>
      <c r="U406" s="25">
        <v>2021</v>
      </c>
      <c r="V406" s="25" t="s">
        <v>79</v>
      </c>
      <c r="W406" s="27">
        <v>2021.9</v>
      </c>
      <c r="X406" s="27">
        <v>2021.12</v>
      </c>
      <c r="Y406" s="44">
        <v>40</v>
      </c>
      <c r="Z406" s="26">
        <v>40</v>
      </c>
      <c r="AA406" s="26"/>
      <c r="AB406" s="26"/>
      <c r="AC406" s="26"/>
      <c r="AD406" s="25">
        <v>500</v>
      </c>
      <c r="AE406" s="25">
        <v>165</v>
      </c>
      <c r="AF406" s="27" t="s">
        <v>79</v>
      </c>
      <c r="AG406" s="25" t="str">
        <f>VLOOKUP(B406,[1]Sheet1!$B:$K,10,0)</f>
        <v>否</v>
      </c>
      <c r="AH406" s="27" t="s">
        <v>79</v>
      </c>
      <c r="AI406" s="25" t="s">
        <v>78</v>
      </c>
      <c r="AJ406" s="27" t="str">
        <f>VLOOKUP(B406,[1]Sheet1!$B:$H,7,0)</f>
        <v>是</v>
      </c>
      <c r="AK406" s="27" t="str">
        <f>VLOOKUP(B406,[1]Sheet1!$B:$I,8,0)</f>
        <v>否</v>
      </c>
      <c r="AL406" s="27"/>
      <c r="AM406" s="27" t="str">
        <f>VLOOKUP(B406,[1]Sheet1!$B:$J,9,0)</f>
        <v>否</v>
      </c>
      <c r="AN406" s="27"/>
      <c r="AO406" s="27" t="s">
        <v>973</v>
      </c>
      <c r="AP406" s="45">
        <v>59505868</v>
      </c>
      <c r="AQ406" s="26" t="s">
        <v>152</v>
      </c>
      <c r="AR406" s="26"/>
    </row>
    <row r="407" s="7" customFormat="1" ht="108" spans="1:44">
      <c r="A407" s="25">
        <v>400</v>
      </c>
      <c r="B407" s="29" t="s">
        <v>3646</v>
      </c>
      <c r="C407" s="25" t="s">
        <v>136</v>
      </c>
      <c r="D407" s="25" t="s">
        <v>137</v>
      </c>
      <c r="E407" s="30" t="s">
        <v>3507</v>
      </c>
      <c r="F407" s="25" t="s">
        <v>65</v>
      </c>
      <c r="G407" s="27" t="s">
        <v>3647</v>
      </c>
      <c r="H407" s="27" t="s">
        <v>3509</v>
      </c>
      <c r="I407" s="27" t="s">
        <v>3448</v>
      </c>
      <c r="J407" s="25" t="s">
        <v>3648</v>
      </c>
      <c r="K407" s="30" t="s">
        <v>3649</v>
      </c>
      <c r="L407" s="25" t="s">
        <v>70</v>
      </c>
      <c r="M407" s="25" t="s">
        <v>71</v>
      </c>
      <c r="N407" s="25" t="s">
        <v>3512</v>
      </c>
      <c r="O407" s="25" t="s">
        <v>3650</v>
      </c>
      <c r="P407" s="25" t="s">
        <v>3651</v>
      </c>
      <c r="Q407" s="27" t="s">
        <v>1423</v>
      </c>
      <c r="R407" s="27" t="s">
        <v>437</v>
      </c>
      <c r="S407" s="25" t="s">
        <v>2511</v>
      </c>
      <c r="T407" s="103" t="s">
        <v>96</v>
      </c>
      <c r="U407" s="25">
        <v>2021</v>
      </c>
      <c r="V407" s="25" t="s">
        <v>79</v>
      </c>
      <c r="W407" s="27">
        <v>2021.9</v>
      </c>
      <c r="X407" s="27">
        <v>2021.12</v>
      </c>
      <c r="Y407" s="44">
        <v>50</v>
      </c>
      <c r="Z407" s="26">
        <v>50</v>
      </c>
      <c r="AA407" s="26"/>
      <c r="AB407" s="26"/>
      <c r="AC407" s="26"/>
      <c r="AD407" s="25">
        <v>9100</v>
      </c>
      <c r="AE407" s="25">
        <v>2316</v>
      </c>
      <c r="AF407" s="27" t="s">
        <v>79</v>
      </c>
      <c r="AG407" s="25" t="str">
        <f>VLOOKUP(B407,[1]Sheet1!$B:$K,10,0)</f>
        <v>否</v>
      </c>
      <c r="AH407" s="27" t="s">
        <v>79</v>
      </c>
      <c r="AI407" s="25" t="s">
        <v>78</v>
      </c>
      <c r="AJ407" s="27" t="str">
        <f>VLOOKUP(B407,[1]Sheet1!$B:$H,7,0)</f>
        <v>是</v>
      </c>
      <c r="AK407" s="27" t="str">
        <f>VLOOKUP(B407,[1]Sheet1!$B:$I,8,0)</f>
        <v>否</v>
      </c>
      <c r="AL407" s="27"/>
      <c r="AM407" s="27" t="str">
        <f>VLOOKUP(B407,[1]Sheet1!$B:$J,9,0)</f>
        <v>否</v>
      </c>
      <c r="AN407" s="27"/>
      <c r="AO407" s="37" t="s">
        <v>557</v>
      </c>
      <c r="AP407" s="45">
        <v>59291000</v>
      </c>
      <c r="AQ407" s="26" t="s">
        <v>152</v>
      </c>
      <c r="AR407" s="26"/>
    </row>
    <row r="408" s="7" customFormat="1" ht="108" spans="1:44">
      <c r="A408" s="25">
        <v>401</v>
      </c>
      <c r="B408" s="29" t="s">
        <v>3652</v>
      </c>
      <c r="C408" s="25" t="s">
        <v>136</v>
      </c>
      <c r="D408" s="25" t="s">
        <v>137</v>
      </c>
      <c r="E408" s="30" t="s">
        <v>3507</v>
      </c>
      <c r="F408" s="25" t="s">
        <v>65</v>
      </c>
      <c r="G408" s="27" t="s">
        <v>3653</v>
      </c>
      <c r="H408" s="27" t="s">
        <v>3509</v>
      </c>
      <c r="I408" s="27" t="s">
        <v>3448</v>
      </c>
      <c r="J408" s="25" t="s">
        <v>3609</v>
      </c>
      <c r="K408" s="30" t="s">
        <v>3610</v>
      </c>
      <c r="L408" s="25" t="s">
        <v>70</v>
      </c>
      <c r="M408" s="25" t="s">
        <v>71</v>
      </c>
      <c r="N408" s="25" t="s">
        <v>3654</v>
      </c>
      <c r="O408" s="25" t="s">
        <v>3655</v>
      </c>
      <c r="P408" s="25" t="s">
        <v>3656</v>
      </c>
      <c r="Q408" s="27" t="s">
        <v>1423</v>
      </c>
      <c r="R408" s="27" t="s">
        <v>437</v>
      </c>
      <c r="S408" s="25" t="s">
        <v>2511</v>
      </c>
      <c r="T408" s="103" t="s">
        <v>187</v>
      </c>
      <c r="U408" s="25">
        <v>2021</v>
      </c>
      <c r="V408" s="25" t="s">
        <v>79</v>
      </c>
      <c r="W408" s="27">
        <v>2021.9</v>
      </c>
      <c r="X408" s="27">
        <v>2021.12</v>
      </c>
      <c r="Y408" s="44">
        <v>30</v>
      </c>
      <c r="Z408" s="26">
        <v>30</v>
      </c>
      <c r="AA408" s="26"/>
      <c r="AB408" s="26"/>
      <c r="AC408" s="26"/>
      <c r="AD408" s="25">
        <v>5512</v>
      </c>
      <c r="AE408" s="25">
        <v>1496</v>
      </c>
      <c r="AF408" s="27" t="s">
        <v>79</v>
      </c>
      <c r="AG408" s="25" t="str">
        <f>VLOOKUP(B408,[1]Sheet1!$B:$K,10,0)</f>
        <v>否</v>
      </c>
      <c r="AH408" s="27" t="s">
        <v>79</v>
      </c>
      <c r="AI408" s="25" t="s">
        <v>78</v>
      </c>
      <c r="AJ408" s="27" t="str">
        <f>VLOOKUP(B408,[1]Sheet1!$B:$H,7,0)</f>
        <v>是</v>
      </c>
      <c r="AK408" s="27" t="str">
        <f>VLOOKUP(B408,[1]Sheet1!$B:$I,8,0)</f>
        <v>否</v>
      </c>
      <c r="AL408" s="27" t="s">
        <v>3657</v>
      </c>
      <c r="AM408" s="27" t="str">
        <f>VLOOKUP(B408,[1]Sheet1!$B:$J,9,0)</f>
        <v>否</v>
      </c>
      <c r="AN408" s="27" t="s">
        <v>3657</v>
      </c>
      <c r="AO408" s="27" t="s">
        <v>995</v>
      </c>
      <c r="AP408" s="45">
        <v>59292000</v>
      </c>
      <c r="AQ408" s="26" t="s">
        <v>152</v>
      </c>
      <c r="AR408" s="26"/>
    </row>
    <row r="409" s="7" customFormat="1" ht="108" spans="1:44">
      <c r="A409" s="25">
        <v>402</v>
      </c>
      <c r="B409" s="29" t="s">
        <v>3658</v>
      </c>
      <c r="C409" s="25" t="s">
        <v>136</v>
      </c>
      <c r="D409" s="25" t="s">
        <v>137</v>
      </c>
      <c r="E409" s="30" t="s">
        <v>3507</v>
      </c>
      <c r="F409" s="25" t="s">
        <v>65</v>
      </c>
      <c r="G409" s="27" t="s">
        <v>3659</v>
      </c>
      <c r="H409" s="27" t="s">
        <v>3509</v>
      </c>
      <c r="I409" s="27" t="s">
        <v>3448</v>
      </c>
      <c r="J409" s="25" t="s">
        <v>3631</v>
      </c>
      <c r="K409" s="30" t="s">
        <v>3632</v>
      </c>
      <c r="L409" s="25" t="s">
        <v>70</v>
      </c>
      <c r="M409" s="25" t="s">
        <v>71</v>
      </c>
      <c r="N409" s="27" t="s">
        <v>3660</v>
      </c>
      <c r="O409" s="25" t="s">
        <v>3661</v>
      </c>
      <c r="P409" s="25" t="s">
        <v>3662</v>
      </c>
      <c r="Q409" s="27" t="s">
        <v>1423</v>
      </c>
      <c r="R409" s="27" t="s">
        <v>437</v>
      </c>
      <c r="S409" s="25" t="s">
        <v>2511</v>
      </c>
      <c r="T409" s="103" t="s">
        <v>148</v>
      </c>
      <c r="U409" s="25">
        <v>2021</v>
      </c>
      <c r="V409" s="25" t="s">
        <v>79</v>
      </c>
      <c r="W409" s="27">
        <v>2021.9</v>
      </c>
      <c r="X409" s="27">
        <v>2021.12</v>
      </c>
      <c r="Y409" s="44">
        <v>30</v>
      </c>
      <c r="Z409" s="26">
        <v>30</v>
      </c>
      <c r="AA409" s="26"/>
      <c r="AB409" s="26"/>
      <c r="AC409" s="26"/>
      <c r="AD409" s="25">
        <v>1500</v>
      </c>
      <c r="AE409" s="25">
        <v>150</v>
      </c>
      <c r="AF409" s="27" t="s">
        <v>79</v>
      </c>
      <c r="AG409" s="25" t="str">
        <f>VLOOKUP(B409,[1]Sheet1!$B:$K,10,0)</f>
        <v>否</v>
      </c>
      <c r="AH409" s="27" t="s">
        <v>79</v>
      </c>
      <c r="AI409" s="25" t="s">
        <v>78</v>
      </c>
      <c r="AJ409" s="27" t="str">
        <f>VLOOKUP(B409,[1]Sheet1!$B:$H,7,0)</f>
        <v>是</v>
      </c>
      <c r="AK409" s="27" t="str">
        <f>VLOOKUP(B409,[1]Sheet1!$B:$I,8,0)</f>
        <v>否</v>
      </c>
      <c r="AL409" s="27"/>
      <c r="AM409" s="27" t="str">
        <f>VLOOKUP(B409,[1]Sheet1!$B:$J,9,0)</f>
        <v>否</v>
      </c>
      <c r="AN409" s="27"/>
      <c r="AO409" s="25" t="s">
        <v>3663</v>
      </c>
      <c r="AP409" s="25">
        <v>59292519</v>
      </c>
      <c r="AQ409" s="26" t="s">
        <v>152</v>
      </c>
      <c r="AR409" s="26"/>
    </row>
    <row r="410" s="7" customFormat="1" ht="108" spans="1:44">
      <c r="A410" s="25">
        <v>403</v>
      </c>
      <c r="B410" s="29" t="s">
        <v>3664</v>
      </c>
      <c r="C410" s="25" t="s">
        <v>136</v>
      </c>
      <c r="D410" s="25" t="s">
        <v>137</v>
      </c>
      <c r="E410" s="30" t="s">
        <v>3507</v>
      </c>
      <c r="F410" s="25" t="s">
        <v>65</v>
      </c>
      <c r="G410" s="27" t="s">
        <v>3665</v>
      </c>
      <c r="H410" s="27" t="s">
        <v>3509</v>
      </c>
      <c r="I410" s="27" t="s">
        <v>3448</v>
      </c>
      <c r="J410" s="25" t="s">
        <v>3666</v>
      </c>
      <c r="K410" s="30" t="s">
        <v>3667</v>
      </c>
      <c r="L410" s="25" t="s">
        <v>70</v>
      </c>
      <c r="M410" s="25" t="s">
        <v>71</v>
      </c>
      <c r="N410" s="25" t="s">
        <v>3668</v>
      </c>
      <c r="O410" s="25" t="s">
        <v>3669</v>
      </c>
      <c r="P410" s="25" t="s">
        <v>3670</v>
      </c>
      <c r="Q410" s="27" t="s">
        <v>1423</v>
      </c>
      <c r="R410" s="27" t="s">
        <v>437</v>
      </c>
      <c r="S410" s="25" t="s">
        <v>2511</v>
      </c>
      <c r="T410" s="103" t="s">
        <v>232</v>
      </c>
      <c r="U410" s="25">
        <v>2021</v>
      </c>
      <c r="V410" s="25" t="s">
        <v>79</v>
      </c>
      <c r="W410" s="27">
        <v>2021.9</v>
      </c>
      <c r="X410" s="27">
        <v>2021.12</v>
      </c>
      <c r="Y410" s="44">
        <v>60</v>
      </c>
      <c r="Z410" s="26">
        <v>60</v>
      </c>
      <c r="AA410" s="26"/>
      <c r="AB410" s="26"/>
      <c r="AC410" s="26"/>
      <c r="AD410" s="25">
        <v>7645</v>
      </c>
      <c r="AE410" s="25">
        <v>2448</v>
      </c>
      <c r="AF410" s="27" t="s">
        <v>79</v>
      </c>
      <c r="AG410" s="25" t="str">
        <f>VLOOKUP(B410,[1]Sheet1!$B:$K,10,0)</f>
        <v>否</v>
      </c>
      <c r="AH410" s="27" t="s">
        <v>79</v>
      </c>
      <c r="AI410" s="25" t="s">
        <v>78</v>
      </c>
      <c r="AJ410" s="27" t="str">
        <f>VLOOKUP(B410,[1]Sheet1!$B:$H,7,0)</f>
        <v>是</v>
      </c>
      <c r="AK410" s="27" t="str">
        <f>VLOOKUP(B410,[1]Sheet1!$B:$I,8,0)</f>
        <v>否</v>
      </c>
      <c r="AL410" s="27" t="s">
        <v>79</v>
      </c>
      <c r="AM410" s="27" t="str">
        <f>VLOOKUP(B410,[1]Sheet1!$B:$J,9,0)</f>
        <v>是</v>
      </c>
      <c r="AN410" s="25" t="s">
        <v>3671</v>
      </c>
      <c r="AO410" s="27" t="s">
        <v>747</v>
      </c>
      <c r="AP410" s="45">
        <v>59295500</v>
      </c>
      <c r="AQ410" s="26" t="s">
        <v>152</v>
      </c>
      <c r="AR410" s="26"/>
    </row>
    <row r="411" s="7" customFormat="1" ht="129" customHeight="1" spans="1:44">
      <c r="A411" s="25">
        <v>404</v>
      </c>
      <c r="B411" s="29" t="s">
        <v>3672</v>
      </c>
      <c r="C411" s="25" t="s">
        <v>136</v>
      </c>
      <c r="D411" s="25" t="s">
        <v>137</v>
      </c>
      <c r="E411" s="30" t="s">
        <v>3507</v>
      </c>
      <c r="F411" s="25" t="s">
        <v>65</v>
      </c>
      <c r="G411" s="27" t="s">
        <v>3673</v>
      </c>
      <c r="H411" s="27" t="s">
        <v>3509</v>
      </c>
      <c r="I411" s="27" t="s">
        <v>3448</v>
      </c>
      <c r="J411" s="25" t="s">
        <v>3609</v>
      </c>
      <c r="K411" s="30" t="s">
        <v>3610</v>
      </c>
      <c r="L411" s="25" t="s">
        <v>70</v>
      </c>
      <c r="M411" s="25" t="s">
        <v>71</v>
      </c>
      <c r="N411" s="25" t="s">
        <v>3537</v>
      </c>
      <c r="O411" s="25" t="s">
        <v>3674</v>
      </c>
      <c r="P411" s="25" t="s">
        <v>3675</v>
      </c>
      <c r="Q411" s="27" t="s">
        <v>1423</v>
      </c>
      <c r="R411" s="27" t="s">
        <v>437</v>
      </c>
      <c r="S411" s="25" t="s">
        <v>2511</v>
      </c>
      <c r="T411" s="103" t="s">
        <v>162</v>
      </c>
      <c r="U411" s="25">
        <v>2021</v>
      </c>
      <c r="V411" s="25" t="s">
        <v>79</v>
      </c>
      <c r="W411" s="27">
        <v>2021.9</v>
      </c>
      <c r="X411" s="27">
        <v>2021.12</v>
      </c>
      <c r="Y411" s="44">
        <v>30</v>
      </c>
      <c r="Z411" s="26">
        <v>30</v>
      </c>
      <c r="AA411" s="26"/>
      <c r="AB411" s="26"/>
      <c r="AC411" s="26"/>
      <c r="AD411" s="25">
        <v>4738</v>
      </c>
      <c r="AE411" s="25">
        <v>1347</v>
      </c>
      <c r="AF411" s="27" t="s">
        <v>79</v>
      </c>
      <c r="AG411" s="25" t="str">
        <f>VLOOKUP(B411,[1]Sheet1!$B:$K,10,0)</f>
        <v>否</v>
      </c>
      <c r="AH411" s="27" t="s">
        <v>79</v>
      </c>
      <c r="AI411" s="25" t="s">
        <v>78</v>
      </c>
      <c r="AJ411" s="27" t="str">
        <f>VLOOKUP(B411,[1]Sheet1!$B:$H,7,0)</f>
        <v>是</v>
      </c>
      <c r="AK411" s="27" t="str">
        <f>VLOOKUP(B411,[1]Sheet1!$B:$I,8,0)</f>
        <v>否</v>
      </c>
      <c r="AL411" s="27"/>
      <c r="AM411" s="27" t="str">
        <f>VLOOKUP(B411,[1]Sheet1!$B:$J,9,0)</f>
        <v>否</v>
      </c>
      <c r="AN411" s="27"/>
      <c r="AO411" s="25" t="s">
        <v>3676</v>
      </c>
      <c r="AP411" s="45">
        <v>59501500</v>
      </c>
      <c r="AQ411" s="26" t="s">
        <v>152</v>
      </c>
      <c r="AR411" s="26"/>
    </row>
    <row r="412" s="7" customFormat="1" ht="108" spans="1:44">
      <c r="A412" s="25">
        <v>405</v>
      </c>
      <c r="B412" s="29" t="s">
        <v>3677</v>
      </c>
      <c r="C412" s="25" t="s">
        <v>136</v>
      </c>
      <c r="D412" s="25" t="s">
        <v>137</v>
      </c>
      <c r="E412" s="30" t="s">
        <v>3507</v>
      </c>
      <c r="F412" s="25" t="s">
        <v>65</v>
      </c>
      <c r="G412" s="27" t="s">
        <v>3678</v>
      </c>
      <c r="H412" s="27" t="s">
        <v>3509</v>
      </c>
      <c r="I412" s="27" t="s">
        <v>3448</v>
      </c>
      <c r="J412" s="25" t="s">
        <v>3609</v>
      </c>
      <c r="K412" s="30" t="s">
        <v>3610</v>
      </c>
      <c r="L412" s="25" t="s">
        <v>70</v>
      </c>
      <c r="M412" s="25" t="s">
        <v>71</v>
      </c>
      <c r="N412" s="25" t="s">
        <v>3679</v>
      </c>
      <c r="O412" s="25" t="s">
        <v>3680</v>
      </c>
      <c r="P412" s="25" t="s">
        <v>3681</v>
      </c>
      <c r="Q412" s="27" t="s">
        <v>1423</v>
      </c>
      <c r="R412" s="27" t="s">
        <v>437</v>
      </c>
      <c r="S412" s="25" t="s">
        <v>2511</v>
      </c>
      <c r="T412" s="103" t="s">
        <v>488</v>
      </c>
      <c r="U412" s="25">
        <v>2021</v>
      </c>
      <c r="V412" s="25" t="s">
        <v>79</v>
      </c>
      <c r="W412" s="27">
        <v>2021.9</v>
      </c>
      <c r="X412" s="27">
        <v>2021.12</v>
      </c>
      <c r="Y412" s="44">
        <v>30</v>
      </c>
      <c r="Z412" s="26">
        <v>30</v>
      </c>
      <c r="AA412" s="26"/>
      <c r="AB412" s="26"/>
      <c r="AC412" s="26"/>
      <c r="AD412" s="25">
        <v>5000</v>
      </c>
      <c r="AE412" s="25" t="s">
        <v>3682</v>
      </c>
      <c r="AF412" s="27" t="s">
        <v>79</v>
      </c>
      <c r="AG412" s="25" t="str">
        <f>VLOOKUP(B412,[1]Sheet1!$B:$K,10,0)</f>
        <v>否</v>
      </c>
      <c r="AH412" s="27" t="s">
        <v>79</v>
      </c>
      <c r="AI412" s="25" t="s">
        <v>78</v>
      </c>
      <c r="AJ412" s="27" t="str">
        <f>VLOOKUP(B412,[1]Sheet1!$B:$H,7,0)</f>
        <v>是</v>
      </c>
      <c r="AK412" s="27" t="str">
        <f>VLOOKUP(B412,[1]Sheet1!$B:$I,8,0)</f>
        <v>否</v>
      </c>
      <c r="AL412" s="27"/>
      <c r="AM412" s="27" t="str">
        <f>VLOOKUP(B412,[1]Sheet1!$B:$J,9,0)</f>
        <v>否</v>
      </c>
      <c r="AN412" s="27"/>
      <c r="AO412" s="27" t="s">
        <v>3683</v>
      </c>
      <c r="AP412" s="45">
        <v>18108380805</v>
      </c>
      <c r="AQ412" s="26" t="s">
        <v>152</v>
      </c>
      <c r="AR412" s="26"/>
    </row>
    <row r="413" s="7" customFormat="1" ht="84" spans="1:44">
      <c r="A413" s="25">
        <v>406</v>
      </c>
      <c r="B413" s="29" t="s">
        <v>3684</v>
      </c>
      <c r="C413" s="25" t="s">
        <v>136</v>
      </c>
      <c r="D413" s="25" t="s">
        <v>137</v>
      </c>
      <c r="E413" s="30" t="s">
        <v>3685</v>
      </c>
      <c r="F413" s="25" t="s">
        <v>65</v>
      </c>
      <c r="G413" s="27" t="s">
        <v>3508</v>
      </c>
      <c r="H413" s="27" t="s">
        <v>3686</v>
      </c>
      <c r="I413" s="27" t="s">
        <v>3448</v>
      </c>
      <c r="J413" s="25" t="s">
        <v>3687</v>
      </c>
      <c r="K413" s="30" t="s">
        <v>3688</v>
      </c>
      <c r="L413" s="25" t="s">
        <v>70</v>
      </c>
      <c r="M413" s="25" t="s">
        <v>71</v>
      </c>
      <c r="N413" s="25" t="s">
        <v>3689</v>
      </c>
      <c r="O413" s="25" t="s">
        <v>3690</v>
      </c>
      <c r="P413" s="25" t="s">
        <v>3691</v>
      </c>
      <c r="Q413" s="27" t="s">
        <v>1423</v>
      </c>
      <c r="R413" s="27" t="s">
        <v>437</v>
      </c>
      <c r="S413" s="25" t="s">
        <v>838</v>
      </c>
      <c r="T413" s="103" t="s">
        <v>249</v>
      </c>
      <c r="U413" s="25">
        <v>2021</v>
      </c>
      <c r="V413" s="25" t="s">
        <v>79</v>
      </c>
      <c r="W413" s="27">
        <v>2021.9</v>
      </c>
      <c r="X413" s="27">
        <v>2021.12</v>
      </c>
      <c r="Y413" s="106">
        <v>51.64</v>
      </c>
      <c r="Z413" s="26"/>
      <c r="AA413" s="26">
        <v>22.172694</v>
      </c>
      <c r="AB413" s="26"/>
      <c r="AC413" s="26">
        <v>29.467306</v>
      </c>
      <c r="AD413" s="25" t="s">
        <v>3692</v>
      </c>
      <c r="AE413" s="25" t="s">
        <v>3693</v>
      </c>
      <c r="AF413" s="25" t="s">
        <v>78</v>
      </c>
      <c r="AG413" s="25" t="str">
        <f>VLOOKUP(B413,[1]Sheet1!$B:$K,10,0)</f>
        <v>是</v>
      </c>
      <c r="AH413" s="25" t="s">
        <v>78</v>
      </c>
      <c r="AI413" s="25" t="s">
        <v>79</v>
      </c>
      <c r="AJ413" s="27" t="str">
        <f>VLOOKUP(B413,[1]Sheet1!$B:$H,7,0)</f>
        <v>是</v>
      </c>
      <c r="AK413" s="27" t="str">
        <f>VLOOKUP(B413,[1]Sheet1!$B:$I,8,0)</f>
        <v>否</v>
      </c>
      <c r="AL413" s="27"/>
      <c r="AM413" s="27" t="str">
        <f>VLOOKUP(B413,[1]Sheet1!$B:$J,9,0)</f>
        <v>否</v>
      </c>
      <c r="AN413" s="27"/>
      <c r="AO413" s="27" t="s">
        <v>3517</v>
      </c>
      <c r="AP413" s="45">
        <v>13452103998</v>
      </c>
      <c r="AQ413" s="26" t="s">
        <v>1116</v>
      </c>
      <c r="AR413" s="26"/>
    </row>
    <row r="414" s="7" customFormat="1" ht="84" spans="1:44">
      <c r="A414" s="25">
        <v>407</v>
      </c>
      <c r="B414" s="29" t="s">
        <v>3694</v>
      </c>
      <c r="C414" s="25" t="s">
        <v>136</v>
      </c>
      <c r="D414" s="25" t="s">
        <v>137</v>
      </c>
      <c r="E414" s="30" t="s">
        <v>3695</v>
      </c>
      <c r="F414" s="25" t="s">
        <v>65</v>
      </c>
      <c r="G414" s="27" t="s">
        <v>3519</v>
      </c>
      <c r="H414" s="27" t="s">
        <v>3686</v>
      </c>
      <c r="I414" s="27" t="s">
        <v>3448</v>
      </c>
      <c r="J414" s="25" t="s">
        <v>3696</v>
      </c>
      <c r="K414" s="30" t="s">
        <v>3697</v>
      </c>
      <c r="L414" s="25" t="s">
        <v>70</v>
      </c>
      <c r="M414" s="25" t="s">
        <v>71</v>
      </c>
      <c r="N414" s="25" t="s">
        <v>3698</v>
      </c>
      <c r="O414" s="25" t="s">
        <v>3523</v>
      </c>
      <c r="P414" s="25" t="s">
        <v>3699</v>
      </c>
      <c r="Q414" s="27" t="s">
        <v>1423</v>
      </c>
      <c r="R414" s="27" t="s">
        <v>437</v>
      </c>
      <c r="S414" s="25" t="s">
        <v>838</v>
      </c>
      <c r="T414" s="103" t="s">
        <v>259</v>
      </c>
      <c r="U414" s="25">
        <v>2021</v>
      </c>
      <c r="V414" s="25" t="s">
        <v>79</v>
      </c>
      <c r="W414" s="27">
        <v>2021.9</v>
      </c>
      <c r="X414" s="27">
        <v>2021.12</v>
      </c>
      <c r="Y414" s="107">
        <v>45</v>
      </c>
      <c r="Z414" s="26"/>
      <c r="AA414" s="26">
        <v>45</v>
      </c>
      <c r="AB414" s="26"/>
      <c r="AC414" s="26"/>
      <c r="AD414" s="25" t="s">
        <v>3700</v>
      </c>
      <c r="AE414" s="25" t="s">
        <v>3699</v>
      </c>
      <c r="AF414" s="25" t="s">
        <v>78</v>
      </c>
      <c r="AG414" s="25" t="str">
        <f>VLOOKUP(B414,[1]Sheet1!$B:$K,10,0)</f>
        <v>是</v>
      </c>
      <c r="AH414" s="25" t="s">
        <v>78</v>
      </c>
      <c r="AI414" s="25" t="s">
        <v>79</v>
      </c>
      <c r="AJ414" s="27" t="str">
        <f>VLOOKUP(B414,[1]Sheet1!$B:$H,7,0)</f>
        <v>是</v>
      </c>
      <c r="AK414" s="27" t="str">
        <f>VLOOKUP(B414,[1]Sheet1!$B:$I,8,0)</f>
        <v>否</v>
      </c>
      <c r="AL414" s="27"/>
      <c r="AM414" s="27" t="str">
        <f>VLOOKUP(B414,[1]Sheet1!$B:$J,9,0)</f>
        <v>否</v>
      </c>
      <c r="AN414" s="27"/>
      <c r="AO414" s="27" t="s">
        <v>1795</v>
      </c>
      <c r="AP414" s="45">
        <v>59502228</v>
      </c>
      <c r="AQ414" s="26" t="s">
        <v>1116</v>
      </c>
      <c r="AR414" s="26"/>
    </row>
    <row r="415" s="7" customFormat="1" ht="192" spans="1:44">
      <c r="A415" s="25">
        <v>408</v>
      </c>
      <c r="B415" s="29" t="s">
        <v>3701</v>
      </c>
      <c r="C415" s="25" t="s">
        <v>136</v>
      </c>
      <c r="D415" s="25" t="s">
        <v>137</v>
      </c>
      <c r="E415" s="30" t="s">
        <v>3702</v>
      </c>
      <c r="F415" s="25" t="s">
        <v>65</v>
      </c>
      <c r="G415" s="27" t="s">
        <v>3527</v>
      </c>
      <c r="H415" s="27" t="s">
        <v>3686</v>
      </c>
      <c r="I415" s="27" t="s">
        <v>3448</v>
      </c>
      <c r="J415" s="25" t="s">
        <v>3703</v>
      </c>
      <c r="K415" s="30" t="s">
        <v>3704</v>
      </c>
      <c r="L415" s="25" t="s">
        <v>70</v>
      </c>
      <c r="M415" s="25" t="s">
        <v>71</v>
      </c>
      <c r="N415" s="25" t="s">
        <v>3705</v>
      </c>
      <c r="O415" s="25" t="s">
        <v>3706</v>
      </c>
      <c r="P415" s="25" t="s">
        <v>3707</v>
      </c>
      <c r="Q415" s="27" t="s">
        <v>1423</v>
      </c>
      <c r="R415" s="27" t="s">
        <v>437</v>
      </c>
      <c r="S415" s="25" t="s">
        <v>838</v>
      </c>
      <c r="T415" s="103" t="s">
        <v>270</v>
      </c>
      <c r="U415" s="25">
        <v>2021</v>
      </c>
      <c r="V415" s="25" t="s">
        <v>79</v>
      </c>
      <c r="W415" s="27">
        <v>2021.9</v>
      </c>
      <c r="X415" s="27">
        <v>2021.12</v>
      </c>
      <c r="Y415" s="108">
        <v>62.3</v>
      </c>
      <c r="Z415" s="26"/>
      <c r="AA415" s="26">
        <v>62.3</v>
      </c>
      <c r="AB415" s="26"/>
      <c r="AC415" s="26"/>
      <c r="AD415" s="25">
        <v>5000</v>
      </c>
      <c r="AE415" s="25">
        <v>643</v>
      </c>
      <c r="AF415" s="25" t="s">
        <v>78</v>
      </c>
      <c r="AG415" s="25" t="str">
        <f>VLOOKUP(B415,[1]Sheet1!$B:$K,10,0)</f>
        <v>是</v>
      </c>
      <c r="AH415" s="25" t="s">
        <v>78</v>
      </c>
      <c r="AI415" s="25" t="s">
        <v>79</v>
      </c>
      <c r="AJ415" s="27" t="str">
        <f>VLOOKUP(B415,[1]Sheet1!$B:$H,7,0)</f>
        <v>是</v>
      </c>
      <c r="AK415" s="27" t="str">
        <f>VLOOKUP(B415,[1]Sheet1!$B:$I,8,0)</f>
        <v>否</v>
      </c>
      <c r="AL415" s="27"/>
      <c r="AM415" s="27" t="str">
        <f>VLOOKUP(B415,[1]Sheet1!$B:$J,9,0)</f>
        <v>否</v>
      </c>
      <c r="AN415" s="27"/>
      <c r="AO415" s="27" t="s">
        <v>1820</v>
      </c>
      <c r="AP415" s="45">
        <v>59260001</v>
      </c>
      <c r="AQ415" s="26" t="s">
        <v>1116</v>
      </c>
      <c r="AR415" s="26"/>
    </row>
    <row r="416" s="7" customFormat="1" ht="144" spans="1:44">
      <c r="A416" s="25">
        <v>409</v>
      </c>
      <c r="B416" s="29" t="s">
        <v>3708</v>
      </c>
      <c r="C416" s="25" t="s">
        <v>136</v>
      </c>
      <c r="D416" s="25" t="s">
        <v>137</v>
      </c>
      <c r="E416" s="30" t="s">
        <v>3709</v>
      </c>
      <c r="F416" s="25" t="s">
        <v>65</v>
      </c>
      <c r="G416" s="27" t="s">
        <v>3534</v>
      </c>
      <c r="H416" s="27" t="s">
        <v>3686</v>
      </c>
      <c r="I416" s="27" t="s">
        <v>3448</v>
      </c>
      <c r="J416" s="25" t="s">
        <v>3710</v>
      </c>
      <c r="K416" s="30" t="s">
        <v>3711</v>
      </c>
      <c r="L416" s="25" t="s">
        <v>70</v>
      </c>
      <c r="M416" s="25" t="s">
        <v>71</v>
      </c>
      <c r="N416" s="25" t="s">
        <v>3712</v>
      </c>
      <c r="O416" s="25" t="s">
        <v>3538</v>
      </c>
      <c r="P416" s="25" t="s">
        <v>3539</v>
      </c>
      <c r="Q416" s="27" t="s">
        <v>1423</v>
      </c>
      <c r="R416" s="27" t="s">
        <v>437</v>
      </c>
      <c r="S416" s="25" t="s">
        <v>838</v>
      </c>
      <c r="T416" s="103" t="s">
        <v>174</v>
      </c>
      <c r="U416" s="25">
        <v>2021</v>
      </c>
      <c r="V416" s="25" t="s">
        <v>79</v>
      </c>
      <c r="W416" s="27">
        <v>2021.9</v>
      </c>
      <c r="X416" s="27">
        <v>2021.12</v>
      </c>
      <c r="Y416" s="106">
        <v>28.26</v>
      </c>
      <c r="Z416" s="26"/>
      <c r="AA416" s="26">
        <v>28.26</v>
      </c>
      <c r="AB416" s="26"/>
      <c r="AC416" s="26"/>
      <c r="AD416" s="25" t="s">
        <v>3540</v>
      </c>
      <c r="AE416" s="25" t="s">
        <v>3541</v>
      </c>
      <c r="AF416" s="25" t="s">
        <v>78</v>
      </c>
      <c r="AG416" s="25" t="str">
        <f>VLOOKUP(B416,[1]Sheet1!$B:$K,10,0)</f>
        <v>是</v>
      </c>
      <c r="AH416" s="25" t="s">
        <v>78</v>
      </c>
      <c r="AI416" s="25" t="s">
        <v>79</v>
      </c>
      <c r="AJ416" s="27" t="str">
        <f>VLOOKUP(B416,[1]Sheet1!$B:$H,7,0)</f>
        <v>是</v>
      </c>
      <c r="AK416" s="27" t="str">
        <f>VLOOKUP(B416,[1]Sheet1!$B:$I,8,0)</f>
        <v>否</v>
      </c>
      <c r="AL416" s="27"/>
      <c r="AM416" s="27" t="str">
        <f>VLOOKUP(B416,[1]Sheet1!$B:$J,9,0)</f>
        <v>否</v>
      </c>
      <c r="AN416" s="27"/>
      <c r="AO416" s="33" t="s">
        <v>278</v>
      </c>
      <c r="AP416" s="45">
        <v>59263001</v>
      </c>
      <c r="AQ416" s="26" t="s">
        <v>1116</v>
      </c>
      <c r="AR416" s="26"/>
    </row>
    <row r="417" s="7" customFormat="1" ht="84" spans="1:44">
      <c r="A417" s="25">
        <v>410</v>
      </c>
      <c r="B417" s="29" t="s">
        <v>3713</v>
      </c>
      <c r="C417" s="25" t="s">
        <v>136</v>
      </c>
      <c r="D417" s="25" t="s">
        <v>137</v>
      </c>
      <c r="E417" s="30" t="s">
        <v>3714</v>
      </c>
      <c r="F417" s="25" t="s">
        <v>65</v>
      </c>
      <c r="G417" s="27" t="s">
        <v>3543</v>
      </c>
      <c r="H417" s="27" t="s">
        <v>3686</v>
      </c>
      <c r="I417" s="27" t="s">
        <v>3448</v>
      </c>
      <c r="J417" s="25" t="s">
        <v>3715</v>
      </c>
      <c r="K417" s="30" t="s">
        <v>3716</v>
      </c>
      <c r="L417" s="25" t="s">
        <v>70</v>
      </c>
      <c r="M417" s="25" t="s">
        <v>71</v>
      </c>
      <c r="N417" s="25" t="s">
        <v>3717</v>
      </c>
      <c r="O417" s="25" t="s">
        <v>3718</v>
      </c>
      <c r="P417" s="25" t="s">
        <v>3719</v>
      </c>
      <c r="Q417" s="27" t="s">
        <v>1423</v>
      </c>
      <c r="R417" s="27" t="s">
        <v>437</v>
      </c>
      <c r="S417" s="25" t="s">
        <v>838</v>
      </c>
      <c r="T417" s="103" t="s">
        <v>286</v>
      </c>
      <c r="U417" s="25">
        <v>2021</v>
      </c>
      <c r="V417" s="25" t="s">
        <v>79</v>
      </c>
      <c r="W417" s="27">
        <v>2021.9</v>
      </c>
      <c r="X417" s="27">
        <v>2021.12</v>
      </c>
      <c r="Y417" s="106">
        <v>77.29</v>
      </c>
      <c r="Z417" s="26"/>
      <c r="AA417" s="26">
        <v>77.29</v>
      </c>
      <c r="AB417" s="26"/>
      <c r="AC417" s="26"/>
      <c r="AD417" s="25">
        <v>859</v>
      </c>
      <c r="AE417" s="25">
        <v>124</v>
      </c>
      <c r="AF417" s="25" t="s">
        <v>78</v>
      </c>
      <c r="AG417" s="25" t="str">
        <f>VLOOKUP(B417,[1]Sheet1!$B:$K,10,0)</f>
        <v>是</v>
      </c>
      <c r="AH417" s="25" t="s">
        <v>78</v>
      </c>
      <c r="AI417" s="25" t="s">
        <v>79</v>
      </c>
      <c r="AJ417" s="27" t="str">
        <f>VLOOKUP(B417,[1]Sheet1!$B:$H,7,0)</f>
        <v>是</v>
      </c>
      <c r="AK417" s="27" t="str">
        <f>VLOOKUP(B417,[1]Sheet1!$B:$I,8,0)</f>
        <v>否</v>
      </c>
      <c r="AL417" s="27"/>
      <c r="AM417" s="27" t="str">
        <f>VLOOKUP(B417,[1]Sheet1!$B:$J,9,0)</f>
        <v>否</v>
      </c>
      <c r="AN417" s="27"/>
      <c r="AO417" s="27" t="s">
        <v>3720</v>
      </c>
      <c r="AP417" s="45">
        <v>59290001</v>
      </c>
      <c r="AQ417" s="26" t="s">
        <v>1116</v>
      </c>
      <c r="AR417" s="26"/>
    </row>
    <row r="418" s="7" customFormat="1" ht="84" spans="1:44">
      <c r="A418" s="25">
        <v>411</v>
      </c>
      <c r="B418" s="29" t="s">
        <v>3721</v>
      </c>
      <c r="C418" s="25" t="s">
        <v>136</v>
      </c>
      <c r="D418" s="25" t="s">
        <v>137</v>
      </c>
      <c r="E418" s="30" t="s">
        <v>3709</v>
      </c>
      <c r="F418" s="25" t="s">
        <v>65</v>
      </c>
      <c r="G418" s="27" t="s">
        <v>3550</v>
      </c>
      <c r="H418" s="27" t="s">
        <v>3686</v>
      </c>
      <c r="I418" s="27" t="s">
        <v>3448</v>
      </c>
      <c r="J418" s="25" t="s">
        <v>3710</v>
      </c>
      <c r="K418" s="30" t="s">
        <v>3711</v>
      </c>
      <c r="L418" s="25" t="s">
        <v>70</v>
      </c>
      <c r="M418" s="25" t="s">
        <v>71</v>
      </c>
      <c r="N418" s="25" t="s">
        <v>3722</v>
      </c>
      <c r="O418" s="25" t="s">
        <v>3723</v>
      </c>
      <c r="P418" s="25" t="s">
        <v>3724</v>
      </c>
      <c r="Q418" s="27" t="s">
        <v>1423</v>
      </c>
      <c r="R418" s="27" t="s">
        <v>437</v>
      </c>
      <c r="S418" s="25" t="s">
        <v>838</v>
      </c>
      <c r="T418" s="103" t="s">
        <v>296</v>
      </c>
      <c r="U418" s="25">
        <v>2021</v>
      </c>
      <c r="V418" s="25" t="s">
        <v>79</v>
      </c>
      <c r="W418" s="27">
        <v>2021.9</v>
      </c>
      <c r="X418" s="27">
        <v>2021.12</v>
      </c>
      <c r="Y418" s="106">
        <v>29.73</v>
      </c>
      <c r="Z418" s="26"/>
      <c r="AA418" s="26">
        <v>29.73</v>
      </c>
      <c r="AB418" s="26"/>
      <c r="AC418" s="26"/>
      <c r="AD418" s="25">
        <v>326</v>
      </c>
      <c r="AE418" s="25">
        <v>162</v>
      </c>
      <c r="AF418" s="25" t="s">
        <v>78</v>
      </c>
      <c r="AG418" s="25" t="str">
        <f>VLOOKUP(B418,[1]Sheet1!$B:$K,10,0)</f>
        <v>是</v>
      </c>
      <c r="AH418" s="25" t="s">
        <v>78</v>
      </c>
      <c r="AI418" s="25" t="s">
        <v>79</v>
      </c>
      <c r="AJ418" s="27" t="str">
        <f>VLOOKUP(B418,[1]Sheet1!$B:$H,7,0)</f>
        <v>是</v>
      </c>
      <c r="AK418" s="27" t="str">
        <f>VLOOKUP(B418,[1]Sheet1!$B:$I,8,0)</f>
        <v>否</v>
      </c>
      <c r="AL418" s="27"/>
      <c r="AM418" s="27" t="str">
        <f>VLOOKUP(B418,[1]Sheet1!$B:$J,9,0)</f>
        <v>否</v>
      </c>
      <c r="AN418" s="27"/>
      <c r="AO418" s="37" t="s">
        <v>691</v>
      </c>
      <c r="AP418" s="45">
        <v>59293001</v>
      </c>
      <c r="AQ418" s="26" t="s">
        <v>1116</v>
      </c>
      <c r="AR418" s="26"/>
    </row>
    <row r="419" s="7" customFormat="1" ht="84" spans="1:44">
      <c r="A419" s="25">
        <v>412</v>
      </c>
      <c r="B419" s="29" t="s">
        <v>3725</v>
      </c>
      <c r="C419" s="25" t="s">
        <v>136</v>
      </c>
      <c r="D419" s="25" t="s">
        <v>137</v>
      </c>
      <c r="E419" s="30" t="s">
        <v>3726</v>
      </c>
      <c r="F419" s="25" t="s">
        <v>65</v>
      </c>
      <c r="G419" s="27" t="s">
        <v>3555</v>
      </c>
      <c r="H419" s="27" t="s">
        <v>3686</v>
      </c>
      <c r="I419" s="27" t="s">
        <v>3448</v>
      </c>
      <c r="J419" s="25" t="s">
        <v>3727</v>
      </c>
      <c r="K419" s="30" t="s">
        <v>3728</v>
      </c>
      <c r="L419" s="25" t="s">
        <v>70</v>
      </c>
      <c r="M419" s="25" t="s">
        <v>71</v>
      </c>
      <c r="N419" s="25" t="s">
        <v>3729</v>
      </c>
      <c r="O419" s="25" t="s">
        <v>3730</v>
      </c>
      <c r="P419" s="25" t="s">
        <v>3560</v>
      </c>
      <c r="Q419" s="27" t="s">
        <v>1423</v>
      </c>
      <c r="R419" s="27" t="s">
        <v>437</v>
      </c>
      <c r="S419" s="25" t="s">
        <v>838</v>
      </c>
      <c r="T419" s="103" t="s">
        <v>311</v>
      </c>
      <c r="U419" s="25">
        <v>2021</v>
      </c>
      <c r="V419" s="25" t="s">
        <v>79</v>
      </c>
      <c r="W419" s="27">
        <v>2021.9</v>
      </c>
      <c r="X419" s="27">
        <v>2021.12</v>
      </c>
      <c r="Y419" s="107">
        <v>25</v>
      </c>
      <c r="Z419" s="26"/>
      <c r="AA419" s="26">
        <v>25</v>
      </c>
      <c r="AB419" s="26"/>
      <c r="AC419" s="26"/>
      <c r="AD419" s="25" t="s">
        <v>3561</v>
      </c>
      <c r="AE419" s="25">
        <v>2146</v>
      </c>
      <c r="AF419" s="25" t="s">
        <v>78</v>
      </c>
      <c r="AG419" s="25" t="str">
        <f>VLOOKUP(B419,[1]Sheet1!$B:$K,10,0)</f>
        <v>是</v>
      </c>
      <c r="AH419" s="25" t="s">
        <v>78</v>
      </c>
      <c r="AI419" s="25" t="s">
        <v>79</v>
      </c>
      <c r="AJ419" s="27" t="str">
        <f>VLOOKUP(B419,[1]Sheet1!$B:$H,7,0)</f>
        <v>是</v>
      </c>
      <c r="AK419" s="27" t="str">
        <f>VLOOKUP(B419,[1]Sheet1!$B:$I,8,0)</f>
        <v>否</v>
      </c>
      <c r="AL419" s="27"/>
      <c r="AM419" s="27" t="str">
        <f>VLOOKUP(B419,[1]Sheet1!$B:$J,9,0)</f>
        <v>否</v>
      </c>
      <c r="AN419" s="27"/>
      <c r="AO419" s="27" t="s">
        <v>2761</v>
      </c>
      <c r="AP419" s="45">
        <v>59283004</v>
      </c>
      <c r="AQ419" s="26" t="s">
        <v>1116</v>
      </c>
      <c r="AR419" s="26"/>
    </row>
    <row r="420" s="7" customFormat="1" ht="116.1" customHeight="1" spans="1:44">
      <c r="A420" s="25">
        <v>413</v>
      </c>
      <c r="B420" s="29" t="s">
        <v>3731</v>
      </c>
      <c r="C420" s="25" t="s">
        <v>136</v>
      </c>
      <c r="D420" s="25" t="s">
        <v>137</v>
      </c>
      <c r="E420" s="30" t="s">
        <v>3709</v>
      </c>
      <c r="F420" s="25" t="s">
        <v>65</v>
      </c>
      <c r="G420" s="27" t="s">
        <v>3564</v>
      </c>
      <c r="H420" s="27" t="s">
        <v>3686</v>
      </c>
      <c r="I420" s="27" t="s">
        <v>3448</v>
      </c>
      <c r="J420" s="25" t="s">
        <v>3710</v>
      </c>
      <c r="K420" s="30" t="s">
        <v>3711</v>
      </c>
      <c r="L420" s="25" t="s">
        <v>70</v>
      </c>
      <c r="M420" s="25" t="s">
        <v>71</v>
      </c>
      <c r="N420" s="25" t="s">
        <v>3732</v>
      </c>
      <c r="O420" s="25" t="s">
        <v>3733</v>
      </c>
      <c r="P420" s="25" t="s">
        <v>3734</v>
      </c>
      <c r="Q420" s="27" t="s">
        <v>1423</v>
      </c>
      <c r="R420" s="27" t="s">
        <v>437</v>
      </c>
      <c r="S420" s="25" t="s">
        <v>838</v>
      </c>
      <c r="T420" s="103" t="s">
        <v>322</v>
      </c>
      <c r="U420" s="25">
        <v>2021</v>
      </c>
      <c r="V420" s="25" t="s">
        <v>79</v>
      </c>
      <c r="W420" s="27">
        <v>2021.9</v>
      </c>
      <c r="X420" s="27">
        <v>2021.12</v>
      </c>
      <c r="Y420" s="106">
        <v>30.07</v>
      </c>
      <c r="Z420" s="26"/>
      <c r="AA420" s="26">
        <v>30.07</v>
      </c>
      <c r="AB420" s="26"/>
      <c r="AC420" s="26"/>
      <c r="AD420" s="25">
        <v>5000</v>
      </c>
      <c r="AE420" s="25">
        <v>1200</v>
      </c>
      <c r="AF420" s="25" t="s">
        <v>78</v>
      </c>
      <c r="AG420" s="25" t="str">
        <f>VLOOKUP(B420,[1]Sheet1!$B:$K,10,0)</f>
        <v>是</v>
      </c>
      <c r="AH420" s="25" t="s">
        <v>78</v>
      </c>
      <c r="AI420" s="25" t="s">
        <v>79</v>
      </c>
      <c r="AJ420" s="27" t="str">
        <f>VLOOKUP(B420,[1]Sheet1!$B:$H,7,0)</f>
        <v>是</v>
      </c>
      <c r="AK420" s="27" t="str">
        <f>VLOOKUP(B420,[1]Sheet1!$B:$I,8,0)</f>
        <v>否</v>
      </c>
      <c r="AL420" s="27"/>
      <c r="AM420" s="27" t="str">
        <f>VLOOKUP(B420,[1]Sheet1!$B:$J,9,0)</f>
        <v>否</v>
      </c>
      <c r="AN420" s="27"/>
      <c r="AO420" s="25" t="s">
        <v>3568</v>
      </c>
      <c r="AP420" s="45">
        <v>59280550</v>
      </c>
      <c r="AQ420" s="26" t="s">
        <v>1116</v>
      </c>
      <c r="AR420" s="26"/>
    </row>
    <row r="421" s="7" customFormat="1" ht="144" spans="1:44">
      <c r="A421" s="25">
        <v>414</v>
      </c>
      <c r="B421" s="29" t="s">
        <v>3735</v>
      </c>
      <c r="C421" s="25" t="s">
        <v>136</v>
      </c>
      <c r="D421" s="25" t="s">
        <v>137</v>
      </c>
      <c r="E421" s="30" t="s">
        <v>3736</v>
      </c>
      <c r="F421" s="25" t="s">
        <v>65</v>
      </c>
      <c r="G421" s="27" t="s">
        <v>3570</v>
      </c>
      <c r="H421" s="27" t="s">
        <v>3686</v>
      </c>
      <c r="I421" s="27" t="s">
        <v>3448</v>
      </c>
      <c r="J421" s="25" t="s">
        <v>3737</v>
      </c>
      <c r="K421" s="30" t="s">
        <v>3738</v>
      </c>
      <c r="L421" s="25" t="s">
        <v>70</v>
      </c>
      <c r="M421" s="25" t="s">
        <v>71</v>
      </c>
      <c r="N421" s="25" t="s">
        <v>3732</v>
      </c>
      <c r="O421" s="25" t="s">
        <v>3733</v>
      </c>
      <c r="P421" s="27" t="s">
        <v>3739</v>
      </c>
      <c r="Q421" s="27" t="s">
        <v>1423</v>
      </c>
      <c r="R421" s="27" t="s">
        <v>437</v>
      </c>
      <c r="S421" s="25" t="s">
        <v>838</v>
      </c>
      <c r="T421" s="103" t="s">
        <v>330</v>
      </c>
      <c r="U421" s="25">
        <v>2021</v>
      </c>
      <c r="V421" s="25" t="s">
        <v>79</v>
      </c>
      <c r="W421" s="27">
        <v>2021.9</v>
      </c>
      <c r="X421" s="27">
        <v>2021.12</v>
      </c>
      <c r="Y421" s="106">
        <v>25.58</v>
      </c>
      <c r="Z421" s="26"/>
      <c r="AA421" s="26">
        <v>25.58</v>
      </c>
      <c r="AB421" s="26"/>
      <c r="AC421" s="26"/>
      <c r="AD421" s="25" t="s">
        <v>3575</v>
      </c>
      <c r="AE421" s="25" t="s">
        <v>3576</v>
      </c>
      <c r="AF421" s="25" t="s">
        <v>78</v>
      </c>
      <c r="AG421" s="25" t="str">
        <f>VLOOKUP(B421,[1]Sheet1!$B:$K,10,0)</f>
        <v>是</v>
      </c>
      <c r="AH421" s="25" t="s">
        <v>78</v>
      </c>
      <c r="AI421" s="25" t="s">
        <v>79</v>
      </c>
      <c r="AJ421" s="27" t="str">
        <f>VLOOKUP(B421,[1]Sheet1!$B:$H,7,0)</f>
        <v>是</v>
      </c>
      <c r="AK421" s="27" t="str">
        <f>VLOOKUP(B421,[1]Sheet1!$B:$I,8,0)</f>
        <v>否</v>
      </c>
      <c r="AL421" s="27"/>
      <c r="AM421" s="27" t="str">
        <f>VLOOKUP(B421,[1]Sheet1!$B:$J,9,0)</f>
        <v>否</v>
      </c>
      <c r="AN421" s="27"/>
      <c r="AO421" s="33" t="s">
        <v>798</v>
      </c>
      <c r="AP421" s="45">
        <v>59508189</v>
      </c>
      <c r="AQ421" s="26" t="s">
        <v>1116</v>
      </c>
      <c r="AR421" s="26"/>
    </row>
    <row r="422" s="7" customFormat="1" ht="84" spans="1:44">
      <c r="A422" s="25">
        <v>415</v>
      </c>
      <c r="B422" s="29" t="s">
        <v>3740</v>
      </c>
      <c r="C422" s="25" t="s">
        <v>136</v>
      </c>
      <c r="D422" s="25" t="s">
        <v>137</v>
      </c>
      <c r="E422" s="30" t="s">
        <v>3741</v>
      </c>
      <c r="F422" s="25" t="s">
        <v>65</v>
      </c>
      <c r="G422" s="27" t="s">
        <v>3578</v>
      </c>
      <c r="H422" s="27" t="s">
        <v>3686</v>
      </c>
      <c r="I422" s="27" t="s">
        <v>3448</v>
      </c>
      <c r="J422" s="25" t="s">
        <v>3742</v>
      </c>
      <c r="K422" s="30" t="s">
        <v>3743</v>
      </c>
      <c r="L422" s="25" t="s">
        <v>70</v>
      </c>
      <c r="M422" s="25" t="s">
        <v>71</v>
      </c>
      <c r="N422" s="25" t="s">
        <v>3744</v>
      </c>
      <c r="O422" s="25" t="s">
        <v>3745</v>
      </c>
      <c r="P422" s="25" t="s">
        <v>3746</v>
      </c>
      <c r="Q422" s="27" t="s">
        <v>1423</v>
      </c>
      <c r="R422" s="27" t="s">
        <v>437</v>
      </c>
      <c r="S422" s="25" t="s">
        <v>838</v>
      </c>
      <c r="T422" s="103" t="s">
        <v>77</v>
      </c>
      <c r="U422" s="25">
        <v>2021</v>
      </c>
      <c r="V422" s="25" t="s">
        <v>79</v>
      </c>
      <c r="W422" s="27">
        <v>2021.9</v>
      </c>
      <c r="X422" s="27">
        <v>2021.12</v>
      </c>
      <c r="Y422" s="106">
        <v>31.89</v>
      </c>
      <c r="Z422" s="26"/>
      <c r="AA422" s="26">
        <v>31.89</v>
      </c>
      <c r="AB422" s="26"/>
      <c r="AC422" s="26"/>
      <c r="AD422" s="25">
        <v>6724</v>
      </c>
      <c r="AE422" s="25">
        <v>1558</v>
      </c>
      <c r="AF422" s="25" t="s">
        <v>78</v>
      </c>
      <c r="AG422" s="25" t="str">
        <f>VLOOKUP(B422,[1]Sheet1!$B:$K,10,0)</f>
        <v>是</v>
      </c>
      <c r="AH422" s="25" t="s">
        <v>78</v>
      </c>
      <c r="AI422" s="25" t="s">
        <v>79</v>
      </c>
      <c r="AJ422" s="27" t="str">
        <f>VLOOKUP(B422,[1]Sheet1!$B:$H,7,0)</f>
        <v>是</v>
      </c>
      <c r="AK422" s="27" t="str">
        <f>VLOOKUP(B422,[1]Sheet1!$B:$I,8,0)</f>
        <v>否</v>
      </c>
      <c r="AL422" s="27"/>
      <c r="AM422" s="27" t="str">
        <f>VLOOKUP(B422,[1]Sheet1!$B:$J,9,0)</f>
        <v>否</v>
      </c>
      <c r="AN422" s="27"/>
      <c r="AO422" s="25" t="s">
        <v>80</v>
      </c>
      <c r="AP422" s="45">
        <v>59501701</v>
      </c>
      <c r="AQ422" s="26" t="s">
        <v>1116</v>
      </c>
      <c r="AR422" s="26"/>
    </row>
    <row r="423" s="7" customFormat="1" ht="84" spans="1:44">
      <c r="A423" s="25">
        <v>416</v>
      </c>
      <c r="B423" s="29" t="s">
        <v>3747</v>
      </c>
      <c r="C423" s="25" t="s">
        <v>136</v>
      </c>
      <c r="D423" s="25" t="s">
        <v>137</v>
      </c>
      <c r="E423" s="30" t="s">
        <v>3748</v>
      </c>
      <c r="F423" s="25" t="s">
        <v>65</v>
      </c>
      <c r="G423" s="27" t="s">
        <v>3585</v>
      </c>
      <c r="H423" s="27" t="s">
        <v>3686</v>
      </c>
      <c r="I423" s="27" t="s">
        <v>3448</v>
      </c>
      <c r="J423" s="25" t="s">
        <v>3749</v>
      </c>
      <c r="K423" s="30" t="s">
        <v>3750</v>
      </c>
      <c r="L423" s="25" t="s">
        <v>70</v>
      </c>
      <c r="M423" s="25" t="s">
        <v>71</v>
      </c>
      <c r="N423" s="25" t="s">
        <v>3689</v>
      </c>
      <c r="O423" s="25" t="s">
        <v>3596</v>
      </c>
      <c r="P423" s="25" t="s">
        <v>3751</v>
      </c>
      <c r="Q423" s="27" t="s">
        <v>1423</v>
      </c>
      <c r="R423" s="27" t="s">
        <v>437</v>
      </c>
      <c r="S423" s="25" t="s">
        <v>838</v>
      </c>
      <c r="T423" s="103" t="s">
        <v>223</v>
      </c>
      <c r="U423" s="25">
        <v>2021</v>
      </c>
      <c r="V423" s="25" t="s">
        <v>79</v>
      </c>
      <c r="W423" s="27">
        <v>2021.9</v>
      </c>
      <c r="X423" s="27">
        <v>2021.12</v>
      </c>
      <c r="Y423" s="106">
        <v>57.15</v>
      </c>
      <c r="Z423" s="26"/>
      <c r="AA423" s="26">
        <v>26.4417</v>
      </c>
      <c r="AB423" s="26"/>
      <c r="AC423" s="26">
        <v>30.7083</v>
      </c>
      <c r="AD423" s="25">
        <v>1800</v>
      </c>
      <c r="AE423" s="25">
        <v>300</v>
      </c>
      <c r="AF423" s="25" t="s">
        <v>78</v>
      </c>
      <c r="AG423" s="25" t="str">
        <f>VLOOKUP(B423,[1]Sheet1!$B:$K,10,0)</f>
        <v>是</v>
      </c>
      <c r="AH423" s="25" t="s">
        <v>78</v>
      </c>
      <c r="AI423" s="25" t="s">
        <v>79</v>
      </c>
      <c r="AJ423" s="27" t="str">
        <f>VLOOKUP(B423,[1]Sheet1!$B:$H,7,0)</f>
        <v>是</v>
      </c>
      <c r="AK423" s="27" t="str">
        <f>VLOOKUP(B423,[1]Sheet1!$B:$I,8,0)</f>
        <v>否</v>
      </c>
      <c r="AL423" s="27"/>
      <c r="AM423" s="27" t="str">
        <f>VLOOKUP(B423,[1]Sheet1!$B:$J,9,0)</f>
        <v>否</v>
      </c>
      <c r="AN423" s="27"/>
      <c r="AO423" s="33" t="s">
        <v>226</v>
      </c>
      <c r="AP423" s="45">
        <v>59500500</v>
      </c>
      <c r="AQ423" s="26" t="s">
        <v>1116</v>
      </c>
      <c r="AR423" s="26"/>
    </row>
    <row r="424" s="7" customFormat="1" ht="84" spans="1:44">
      <c r="A424" s="25">
        <v>417</v>
      </c>
      <c r="B424" s="29" t="s">
        <v>3752</v>
      </c>
      <c r="C424" s="25" t="s">
        <v>136</v>
      </c>
      <c r="D424" s="25" t="s">
        <v>137</v>
      </c>
      <c r="E424" s="30" t="s">
        <v>3753</v>
      </c>
      <c r="F424" s="25" t="s">
        <v>65</v>
      </c>
      <c r="G424" s="27" t="s">
        <v>3592</v>
      </c>
      <c r="H424" s="27" t="s">
        <v>3686</v>
      </c>
      <c r="I424" s="27" t="s">
        <v>3448</v>
      </c>
      <c r="J424" s="25" t="s">
        <v>3754</v>
      </c>
      <c r="K424" s="30" t="s">
        <v>3755</v>
      </c>
      <c r="L424" s="25" t="s">
        <v>70</v>
      </c>
      <c r="M424" s="25" t="s">
        <v>71</v>
      </c>
      <c r="N424" s="25" t="s">
        <v>3756</v>
      </c>
      <c r="O424" s="25" t="s">
        <v>3596</v>
      </c>
      <c r="P424" s="25" t="s">
        <v>3757</v>
      </c>
      <c r="Q424" s="27" t="s">
        <v>1423</v>
      </c>
      <c r="R424" s="27" t="s">
        <v>437</v>
      </c>
      <c r="S424" s="25" t="s">
        <v>838</v>
      </c>
      <c r="T424" s="103" t="s">
        <v>364</v>
      </c>
      <c r="U424" s="25">
        <v>2021</v>
      </c>
      <c r="V424" s="25" t="s">
        <v>79</v>
      </c>
      <c r="W424" s="27">
        <v>2021.9</v>
      </c>
      <c r="X424" s="27">
        <v>2021.12</v>
      </c>
      <c r="Y424" s="106">
        <v>32.76</v>
      </c>
      <c r="Z424" s="26"/>
      <c r="AA424" s="26">
        <v>32.76</v>
      </c>
      <c r="AB424" s="26"/>
      <c r="AC424" s="26"/>
      <c r="AD424" s="27" t="s">
        <v>3758</v>
      </c>
      <c r="AE424" s="27" t="s">
        <v>3759</v>
      </c>
      <c r="AF424" s="25" t="s">
        <v>78</v>
      </c>
      <c r="AG424" s="25" t="str">
        <f>VLOOKUP(B424,[1]Sheet1!$B:$K,10,0)</f>
        <v>是</v>
      </c>
      <c r="AH424" s="25" t="s">
        <v>78</v>
      </c>
      <c r="AI424" s="25" t="s">
        <v>79</v>
      </c>
      <c r="AJ424" s="27" t="str">
        <f>VLOOKUP(B424,[1]Sheet1!$B:$H,7,0)</f>
        <v>是</v>
      </c>
      <c r="AK424" s="27" t="str">
        <f>VLOOKUP(B424,[1]Sheet1!$B:$I,8,0)</f>
        <v>否</v>
      </c>
      <c r="AL424" s="27"/>
      <c r="AM424" s="27" t="str">
        <f>VLOOKUP(B424,[1]Sheet1!$B:$J,9,0)</f>
        <v>否</v>
      </c>
      <c r="AN424" s="27"/>
      <c r="AO424" s="25" t="s">
        <v>3600</v>
      </c>
      <c r="AP424" s="45">
        <v>59500000</v>
      </c>
      <c r="AQ424" s="26" t="s">
        <v>1116</v>
      </c>
      <c r="AR424" s="26"/>
    </row>
    <row r="425" s="7" customFormat="1" ht="108" spans="1:44">
      <c r="A425" s="25">
        <v>418</v>
      </c>
      <c r="B425" s="29" t="s">
        <v>3760</v>
      </c>
      <c r="C425" s="25" t="s">
        <v>136</v>
      </c>
      <c r="D425" s="25" t="s">
        <v>137</v>
      </c>
      <c r="E425" s="30" t="s">
        <v>3761</v>
      </c>
      <c r="F425" s="25" t="s">
        <v>65</v>
      </c>
      <c r="G425" s="27" t="s">
        <v>3602</v>
      </c>
      <c r="H425" s="27" t="s">
        <v>3686</v>
      </c>
      <c r="I425" s="27" t="s">
        <v>3448</v>
      </c>
      <c r="J425" s="25" t="s">
        <v>3762</v>
      </c>
      <c r="K425" s="30" t="s">
        <v>3763</v>
      </c>
      <c r="L425" s="25" t="s">
        <v>70</v>
      </c>
      <c r="M425" s="25" t="s">
        <v>71</v>
      </c>
      <c r="N425" s="25" t="s">
        <v>3764</v>
      </c>
      <c r="O425" s="25" t="s">
        <v>3765</v>
      </c>
      <c r="P425" s="25" t="s">
        <v>3766</v>
      </c>
      <c r="Q425" s="27" t="s">
        <v>1423</v>
      </c>
      <c r="R425" s="27" t="s">
        <v>437</v>
      </c>
      <c r="S425" s="25" t="s">
        <v>838</v>
      </c>
      <c r="T425" s="103" t="s">
        <v>371</v>
      </c>
      <c r="U425" s="25">
        <v>2021</v>
      </c>
      <c r="V425" s="25" t="s">
        <v>79</v>
      </c>
      <c r="W425" s="27">
        <v>2021.9</v>
      </c>
      <c r="X425" s="27">
        <v>2021.12</v>
      </c>
      <c r="Y425" s="106">
        <v>50.47</v>
      </c>
      <c r="Z425" s="26"/>
      <c r="AA425" s="26">
        <v>50.47</v>
      </c>
      <c r="AB425" s="26"/>
      <c r="AC425" s="26"/>
      <c r="AD425" s="25">
        <v>1500</v>
      </c>
      <c r="AE425" s="25">
        <v>480</v>
      </c>
      <c r="AF425" s="25" t="s">
        <v>78</v>
      </c>
      <c r="AG425" s="25" t="str">
        <f>VLOOKUP(B425,[1]Sheet1!$B:$K,10,0)</f>
        <v>是</v>
      </c>
      <c r="AH425" s="25" t="s">
        <v>78</v>
      </c>
      <c r="AI425" s="25" t="s">
        <v>79</v>
      </c>
      <c r="AJ425" s="27" t="str">
        <f>VLOOKUP(B425,[1]Sheet1!$B:$H,7,0)</f>
        <v>是</v>
      </c>
      <c r="AK425" s="27" t="str">
        <f>VLOOKUP(B425,[1]Sheet1!$B:$I,8,0)</f>
        <v>否</v>
      </c>
      <c r="AL425" s="27"/>
      <c r="AM425" s="27" t="str">
        <f>VLOOKUP(B425,[1]Sheet1!$B:$J,9,0)</f>
        <v>否</v>
      </c>
      <c r="AN425" s="27"/>
      <c r="AO425" s="25" t="s">
        <v>1956</v>
      </c>
      <c r="AP425" s="45">
        <v>59506892</v>
      </c>
      <c r="AQ425" s="26" t="s">
        <v>1116</v>
      </c>
      <c r="AR425" s="26"/>
    </row>
    <row r="426" s="7" customFormat="1" ht="84" spans="1:44">
      <c r="A426" s="25">
        <v>419</v>
      </c>
      <c r="B426" s="29" t="s">
        <v>3767</v>
      </c>
      <c r="C426" s="25" t="s">
        <v>136</v>
      </c>
      <c r="D426" s="25" t="s">
        <v>137</v>
      </c>
      <c r="E426" s="30" t="s">
        <v>3768</v>
      </c>
      <c r="F426" s="25" t="s">
        <v>65</v>
      </c>
      <c r="G426" s="27" t="s">
        <v>2788</v>
      </c>
      <c r="H426" s="27" t="s">
        <v>3686</v>
      </c>
      <c r="I426" s="27" t="s">
        <v>3448</v>
      </c>
      <c r="J426" s="25" t="s">
        <v>3769</v>
      </c>
      <c r="K426" s="30" t="s">
        <v>3770</v>
      </c>
      <c r="L426" s="25" t="s">
        <v>70</v>
      </c>
      <c r="M426" s="25" t="s">
        <v>71</v>
      </c>
      <c r="N426" s="25" t="s">
        <v>3771</v>
      </c>
      <c r="O426" s="25" t="s">
        <v>3772</v>
      </c>
      <c r="P426" s="25" t="s">
        <v>3613</v>
      </c>
      <c r="Q426" s="27" t="s">
        <v>1423</v>
      </c>
      <c r="R426" s="27" t="s">
        <v>437</v>
      </c>
      <c r="S426" s="25" t="s">
        <v>838</v>
      </c>
      <c r="T426" s="103" t="s">
        <v>382</v>
      </c>
      <c r="U426" s="25">
        <v>2021</v>
      </c>
      <c r="V426" s="25" t="s">
        <v>79</v>
      </c>
      <c r="W426" s="27">
        <v>2021.9</v>
      </c>
      <c r="X426" s="27">
        <v>2021.12</v>
      </c>
      <c r="Y426" s="106">
        <v>31.39</v>
      </c>
      <c r="Z426" s="26"/>
      <c r="AA426" s="26">
        <v>21.037435</v>
      </c>
      <c r="AB426" s="26"/>
      <c r="AC426" s="26">
        <v>10.352565</v>
      </c>
      <c r="AD426" s="25">
        <v>6947</v>
      </c>
      <c r="AE426" s="25">
        <v>1561</v>
      </c>
      <c r="AF426" s="25" t="s">
        <v>78</v>
      </c>
      <c r="AG426" s="25" t="str">
        <f>VLOOKUP(B426,[1]Sheet1!$B:$K,10,0)</f>
        <v>是</v>
      </c>
      <c r="AH426" s="25" t="s">
        <v>78</v>
      </c>
      <c r="AI426" s="25" t="s">
        <v>79</v>
      </c>
      <c r="AJ426" s="27" t="str">
        <f>VLOOKUP(B426,[1]Sheet1!$B:$H,7,0)</f>
        <v>是</v>
      </c>
      <c r="AK426" s="27" t="str">
        <f>VLOOKUP(B426,[1]Sheet1!$B:$I,8,0)</f>
        <v>否</v>
      </c>
      <c r="AL426" s="27"/>
      <c r="AM426" s="27" t="str">
        <f>VLOOKUP(B426,[1]Sheet1!$B:$J,9,0)</f>
        <v>否</v>
      </c>
      <c r="AN426" s="27"/>
      <c r="AO426" s="27" t="s">
        <v>384</v>
      </c>
      <c r="AP426" s="45">
        <v>59501000</v>
      </c>
      <c r="AQ426" s="26" t="s">
        <v>1116</v>
      </c>
      <c r="AR426" s="26"/>
    </row>
    <row r="427" s="7" customFormat="1" ht="84" spans="1:44">
      <c r="A427" s="25">
        <v>420</v>
      </c>
      <c r="B427" s="29" t="s">
        <v>3773</v>
      </c>
      <c r="C427" s="25" t="s">
        <v>136</v>
      </c>
      <c r="D427" s="25" t="s">
        <v>137</v>
      </c>
      <c r="E427" s="30" t="s">
        <v>3774</v>
      </c>
      <c r="F427" s="25" t="s">
        <v>65</v>
      </c>
      <c r="G427" s="27" t="s">
        <v>3615</v>
      </c>
      <c r="H427" s="27" t="s">
        <v>3686</v>
      </c>
      <c r="I427" s="27" t="s">
        <v>3448</v>
      </c>
      <c r="J427" s="25" t="s">
        <v>3775</v>
      </c>
      <c r="K427" s="30" t="s">
        <v>3776</v>
      </c>
      <c r="L427" s="25" t="s">
        <v>70</v>
      </c>
      <c r="M427" s="25" t="s">
        <v>71</v>
      </c>
      <c r="N427" s="25" t="s">
        <v>3777</v>
      </c>
      <c r="O427" s="25" t="s">
        <v>3778</v>
      </c>
      <c r="P427" s="25" t="s">
        <v>3779</v>
      </c>
      <c r="Q427" s="27" t="s">
        <v>1423</v>
      </c>
      <c r="R427" s="27" t="s">
        <v>437</v>
      </c>
      <c r="S427" s="25" t="s">
        <v>838</v>
      </c>
      <c r="T427" s="103" t="s">
        <v>198</v>
      </c>
      <c r="U427" s="25">
        <v>2021</v>
      </c>
      <c r="V427" s="25" t="s">
        <v>79</v>
      </c>
      <c r="W427" s="27">
        <v>2021.9</v>
      </c>
      <c r="X427" s="27">
        <v>2021.12</v>
      </c>
      <c r="Y427" s="106">
        <v>47.41</v>
      </c>
      <c r="Z427" s="26"/>
      <c r="AA427" s="26">
        <v>47.41</v>
      </c>
      <c r="AB427" s="26"/>
      <c r="AC427" s="26"/>
      <c r="AD427" s="25">
        <v>2058</v>
      </c>
      <c r="AE427" s="25">
        <v>686</v>
      </c>
      <c r="AF427" s="25" t="s">
        <v>78</v>
      </c>
      <c r="AG427" s="25" t="str">
        <f>VLOOKUP(B427,[1]Sheet1!$B:$K,10,0)</f>
        <v>是</v>
      </c>
      <c r="AH427" s="25" t="s">
        <v>78</v>
      </c>
      <c r="AI427" s="25" t="s">
        <v>79</v>
      </c>
      <c r="AJ427" s="27" t="str">
        <f>VLOOKUP(B427,[1]Sheet1!$B:$H,7,0)</f>
        <v>是</v>
      </c>
      <c r="AK427" s="27" t="str">
        <f>VLOOKUP(B427,[1]Sheet1!$B:$I,8,0)</f>
        <v>否</v>
      </c>
      <c r="AL427" s="27"/>
      <c r="AM427" s="27" t="str">
        <f>VLOOKUP(B427,[1]Sheet1!$B:$J,9,0)</f>
        <v>否</v>
      </c>
      <c r="AN427" s="27"/>
      <c r="AO427" s="27" t="s">
        <v>730</v>
      </c>
      <c r="AP427" s="45">
        <v>59506637</v>
      </c>
      <c r="AQ427" s="26" t="s">
        <v>1116</v>
      </c>
      <c r="AR427" s="26"/>
    </row>
    <row r="428" s="7" customFormat="1" ht="108" spans="1:44">
      <c r="A428" s="25">
        <v>421</v>
      </c>
      <c r="B428" s="29" t="s">
        <v>3780</v>
      </c>
      <c r="C428" s="25" t="s">
        <v>136</v>
      </c>
      <c r="D428" s="25" t="s">
        <v>137</v>
      </c>
      <c r="E428" s="30" t="s">
        <v>3781</v>
      </c>
      <c r="F428" s="25" t="s">
        <v>65</v>
      </c>
      <c r="G428" s="27" t="s">
        <v>3622</v>
      </c>
      <c r="H428" s="27" t="s">
        <v>3686</v>
      </c>
      <c r="I428" s="27" t="s">
        <v>3448</v>
      </c>
      <c r="J428" s="25" t="s">
        <v>3782</v>
      </c>
      <c r="K428" s="30" t="s">
        <v>3783</v>
      </c>
      <c r="L428" s="25" t="s">
        <v>70</v>
      </c>
      <c r="M428" s="25" t="s">
        <v>71</v>
      </c>
      <c r="N428" s="25" t="s">
        <v>3784</v>
      </c>
      <c r="O428" s="25" t="s">
        <v>3785</v>
      </c>
      <c r="P428" s="25" t="s">
        <v>3786</v>
      </c>
      <c r="Q428" s="27" t="s">
        <v>1423</v>
      </c>
      <c r="R428" s="27" t="s">
        <v>437</v>
      </c>
      <c r="S428" s="25" t="s">
        <v>838</v>
      </c>
      <c r="T428" s="103" t="s">
        <v>211</v>
      </c>
      <c r="U428" s="25">
        <v>2021</v>
      </c>
      <c r="V428" s="25" t="s">
        <v>79</v>
      </c>
      <c r="W428" s="27">
        <v>2021.9</v>
      </c>
      <c r="X428" s="27">
        <v>2021.12</v>
      </c>
      <c r="Y428" s="106">
        <v>23.12</v>
      </c>
      <c r="Z428" s="26"/>
      <c r="AA428" s="26">
        <v>23.12</v>
      </c>
      <c r="AB428" s="26"/>
      <c r="AC428" s="26"/>
      <c r="AD428" s="25">
        <v>4821</v>
      </c>
      <c r="AE428" s="25">
        <v>726</v>
      </c>
      <c r="AF428" s="25" t="s">
        <v>78</v>
      </c>
      <c r="AG428" s="25" t="str">
        <f>VLOOKUP(B428,[1]Sheet1!$B:$K,10,0)</f>
        <v>是</v>
      </c>
      <c r="AH428" s="25" t="s">
        <v>78</v>
      </c>
      <c r="AI428" s="25" t="s">
        <v>79</v>
      </c>
      <c r="AJ428" s="27" t="str">
        <f>VLOOKUP(B428,[1]Sheet1!$B:$H,7,0)</f>
        <v>是</v>
      </c>
      <c r="AK428" s="27" t="str">
        <f>VLOOKUP(B428,[1]Sheet1!$B:$I,8,0)</f>
        <v>否</v>
      </c>
      <c r="AL428" s="27"/>
      <c r="AM428" s="27" t="str">
        <f>VLOOKUP(B428,[1]Sheet1!$B:$J,9,0)</f>
        <v>否</v>
      </c>
      <c r="AN428" s="27"/>
      <c r="AO428" s="27" t="s">
        <v>213</v>
      </c>
      <c r="AP428" s="45">
        <v>59265746</v>
      </c>
      <c r="AQ428" s="26" t="s">
        <v>1116</v>
      </c>
      <c r="AR428" s="26"/>
    </row>
    <row r="429" s="7" customFormat="1" ht="63" customHeight="1" spans="1:44">
      <c r="A429" s="25">
        <v>422</v>
      </c>
      <c r="B429" s="29" t="s">
        <v>3787</v>
      </c>
      <c r="C429" s="25" t="s">
        <v>136</v>
      </c>
      <c r="D429" s="25" t="s">
        <v>137</v>
      </c>
      <c r="E429" s="30" t="s">
        <v>3788</v>
      </c>
      <c r="F429" s="25" t="s">
        <v>65</v>
      </c>
      <c r="G429" s="27" t="s">
        <v>3630</v>
      </c>
      <c r="H429" s="27" t="s">
        <v>3686</v>
      </c>
      <c r="I429" s="27" t="s">
        <v>3448</v>
      </c>
      <c r="J429" s="25" t="s">
        <v>3789</v>
      </c>
      <c r="K429" s="30" t="s">
        <v>3790</v>
      </c>
      <c r="L429" s="25" t="s">
        <v>70</v>
      </c>
      <c r="M429" s="25" t="s">
        <v>71</v>
      </c>
      <c r="N429" s="25" t="s">
        <v>3791</v>
      </c>
      <c r="O429" s="27" t="s">
        <v>3792</v>
      </c>
      <c r="P429" s="25" t="s">
        <v>3635</v>
      </c>
      <c r="Q429" s="27" t="s">
        <v>1423</v>
      </c>
      <c r="R429" s="27" t="s">
        <v>437</v>
      </c>
      <c r="S429" s="25" t="s">
        <v>838</v>
      </c>
      <c r="T429" s="103" t="s">
        <v>414</v>
      </c>
      <c r="U429" s="25">
        <v>2021</v>
      </c>
      <c r="V429" s="25" t="s">
        <v>79</v>
      </c>
      <c r="W429" s="27">
        <v>2021.9</v>
      </c>
      <c r="X429" s="27">
        <v>2021.12</v>
      </c>
      <c r="Y429" s="106">
        <v>25.24</v>
      </c>
      <c r="Z429" s="26"/>
      <c r="AA429" s="26">
        <v>25.24</v>
      </c>
      <c r="AB429" s="26"/>
      <c r="AC429" s="26"/>
      <c r="AD429" s="25" t="s">
        <v>3635</v>
      </c>
      <c r="AE429" s="25">
        <v>1784</v>
      </c>
      <c r="AF429" s="25" t="s">
        <v>78</v>
      </c>
      <c r="AG429" s="25" t="str">
        <f>VLOOKUP(B429,[1]Sheet1!$B:$K,10,0)</f>
        <v>是</v>
      </c>
      <c r="AH429" s="25" t="s">
        <v>78</v>
      </c>
      <c r="AI429" s="25" t="s">
        <v>79</v>
      </c>
      <c r="AJ429" s="27" t="str">
        <f>VLOOKUP(B429,[1]Sheet1!$B:$H,7,0)</f>
        <v>是</v>
      </c>
      <c r="AK429" s="27" t="str">
        <f>VLOOKUP(B429,[1]Sheet1!$B:$I,8,0)</f>
        <v>否</v>
      </c>
      <c r="AL429" s="27"/>
      <c r="AM429" s="27" t="str">
        <f>VLOOKUP(B429,[1]Sheet1!$B:$J,9,0)</f>
        <v>否</v>
      </c>
      <c r="AN429" s="27"/>
      <c r="AO429" s="27" t="s">
        <v>416</v>
      </c>
      <c r="AP429" s="45">
        <v>59500277</v>
      </c>
      <c r="AQ429" s="26" t="s">
        <v>1116</v>
      </c>
      <c r="AR429" s="26"/>
    </row>
    <row r="430" s="7" customFormat="1" ht="102.95" customHeight="1" spans="1:44">
      <c r="A430" s="25">
        <v>423</v>
      </c>
      <c r="B430" s="29" t="s">
        <v>3793</v>
      </c>
      <c r="C430" s="25" t="s">
        <v>136</v>
      </c>
      <c r="D430" s="25" t="s">
        <v>137</v>
      </c>
      <c r="E430" s="30" t="s">
        <v>3781</v>
      </c>
      <c r="F430" s="25" t="s">
        <v>65</v>
      </c>
      <c r="G430" s="27" t="s">
        <v>3637</v>
      </c>
      <c r="H430" s="27" t="s">
        <v>3686</v>
      </c>
      <c r="I430" s="27" t="s">
        <v>3448</v>
      </c>
      <c r="J430" s="25" t="s">
        <v>3782</v>
      </c>
      <c r="K430" s="30" t="s">
        <v>3783</v>
      </c>
      <c r="L430" s="25" t="s">
        <v>70</v>
      </c>
      <c r="M430" s="25" t="s">
        <v>71</v>
      </c>
      <c r="N430" s="25" t="s">
        <v>3794</v>
      </c>
      <c r="O430" s="25" t="s">
        <v>3639</v>
      </c>
      <c r="P430" s="25" t="s">
        <v>3795</v>
      </c>
      <c r="Q430" s="27" t="s">
        <v>1423</v>
      </c>
      <c r="R430" s="27" t="s">
        <v>437</v>
      </c>
      <c r="S430" s="25" t="s">
        <v>838</v>
      </c>
      <c r="T430" s="103" t="s">
        <v>424</v>
      </c>
      <c r="U430" s="25">
        <v>2021</v>
      </c>
      <c r="V430" s="25" t="s">
        <v>79</v>
      </c>
      <c r="W430" s="27">
        <v>2021.9</v>
      </c>
      <c r="X430" s="27">
        <v>2021.12</v>
      </c>
      <c r="Y430" s="106">
        <v>32.59</v>
      </c>
      <c r="Z430" s="26"/>
      <c r="AA430" s="26">
        <v>22.59</v>
      </c>
      <c r="AB430" s="26"/>
      <c r="AC430" s="26">
        <v>10</v>
      </c>
      <c r="AD430" s="25">
        <v>352</v>
      </c>
      <c r="AE430" s="25">
        <v>45</v>
      </c>
      <c r="AF430" s="25" t="s">
        <v>78</v>
      </c>
      <c r="AG430" s="25" t="str">
        <f>VLOOKUP(B430,[1]Sheet1!$B:$K,10,0)</f>
        <v>是</v>
      </c>
      <c r="AH430" s="25" t="s">
        <v>78</v>
      </c>
      <c r="AI430" s="25" t="s">
        <v>79</v>
      </c>
      <c r="AJ430" s="27" t="str">
        <f>VLOOKUP(B430,[1]Sheet1!$B:$H,7,0)</f>
        <v>是</v>
      </c>
      <c r="AK430" s="27" t="str">
        <f>VLOOKUP(B430,[1]Sheet1!$B:$I,8,0)</f>
        <v>否</v>
      </c>
      <c r="AL430" s="27"/>
      <c r="AM430" s="27" t="str">
        <f>VLOOKUP(B430,[1]Sheet1!$B:$J,9,0)</f>
        <v>否</v>
      </c>
      <c r="AN430" s="27"/>
      <c r="AO430" s="27" t="s">
        <v>426</v>
      </c>
      <c r="AP430" s="45">
        <v>59261700</v>
      </c>
      <c r="AQ430" s="26" t="s">
        <v>1116</v>
      </c>
      <c r="AR430" s="26"/>
    </row>
    <row r="431" s="7" customFormat="1" ht="90" customHeight="1" spans="1:44">
      <c r="A431" s="25">
        <v>424</v>
      </c>
      <c r="B431" s="29" t="s">
        <v>3796</v>
      </c>
      <c r="C431" s="25" t="s">
        <v>136</v>
      </c>
      <c r="D431" s="25" t="s">
        <v>137</v>
      </c>
      <c r="E431" s="30" t="s">
        <v>3768</v>
      </c>
      <c r="F431" s="25" t="s">
        <v>65</v>
      </c>
      <c r="G431" s="27" t="s">
        <v>3642</v>
      </c>
      <c r="H431" s="27" t="s">
        <v>3686</v>
      </c>
      <c r="I431" s="27" t="s">
        <v>3448</v>
      </c>
      <c r="J431" s="25" t="s">
        <v>3769</v>
      </c>
      <c r="K431" s="30" t="s">
        <v>3770</v>
      </c>
      <c r="L431" s="25" t="s">
        <v>70</v>
      </c>
      <c r="M431" s="25" t="s">
        <v>71</v>
      </c>
      <c r="N431" s="27" t="s">
        <v>3797</v>
      </c>
      <c r="O431" s="27" t="s">
        <v>3798</v>
      </c>
      <c r="P431" s="27" t="s">
        <v>3799</v>
      </c>
      <c r="Q431" s="27" t="s">
        <v>1423</v>
      </c>
      <c r="R431" s="27" t="s">
        <v>437</v>
      </c>
      <c r="S431" s="25" t="s">
        <v>838</v>
      </c>
      <c r="T431" s="103" t="s">
        <v>438</v>
      </c>
      <c r="U431" s="25">
        <v>2021</v>
      </c>
      <c r="V431" s="25" t="s">
        <v>79</v>
      </c>
      <c r="W431" s="27">
        <v>2021.9</v>
      </c>
      <c r="X431" s="27">
        <v>2021.12</v>
      </c>
      <c r="Y431" s="106">
        <v>42.69</v>
      </c>
      <c r="Z431" s="26"/>
      <c r="AA431" s="26">
        <v>42.69</v>
      </c>
      <c r="AB431" s="26"/>
      <c r="AC431" s="26"/>
      <c r="AD431" s="25">
        <v>6292</v>
      </c>
      <c r="AE431" s="25">
        <v>1446</v>
      </c>
      <c r="AF431" s="25" t="s">
        <v>78</v>
      </c>
      <c r="AG431" s="25" t="str">
        <f>VLOOKUP(B431,[1]Sheet1!$B:$K,10,0)</f>
        <v>是</v>
      </c>
      <c r="AH431" s="25" t="s">
        <v>78</v>
      </c>
      <c r="AI431" s="25" t="s">
        <v>79</v>
      </c>
      <c r="AJ431" s="27" t="str">
        <f>VLOOKUP(B431,[1]Sheet1!$B:$H,7,0)</f>
        <v>是</v>
      </c>
      <c r="AK431" s="27" t="str">
        <f>VLOOKUP(B431,[1]Sheet1!$B:$I,8,0)</f>
        <v>否</v>
      </c>
      <c r="AL431" s="27"/>
      <c r="AM431" s="27" t="str">
        <f>VLOOKUP(B431,[1]Sheet1!$B:$J,9,0)</f>
        <v>否</v>
      </c>
      <c r="AN431" s="27"/>
      <c r="AO431" s="27" t="s">
        <v>973</v>
      </c>
      <c r="AP431" s="45">
        <v>59505868</v>
      </c>
      <c r="AQ431" s="26" t="s">
        <v>1116</v>
      </c>
      <c r="AR431" s="26"/>
    </row>
    <row r="432" s="7" customFormat="1" ht="156" customHeight="1" spans="1:44">
      <c r="A432" s="25">
        <v>425</v>
      </c>
      <c r="B432" s="29" t="s">
        <v>3800</v>
      </c>
      <c r="C432" s="25" t="s">
        <v>136</v>
      </c>
      <c r="D432" s="25" t="s">
        <v>137</v>
      </c>
      <c r="E432" s="30" t="s">
        <v>3801</v>
      </c>
      <c r="F432" s="25" t="s">
        <v>65</v>
      </c>
      <c r="G432" s="27" t="s">
        <v>3647</v>
      </c>
      <c r="H432" s="27" t="s">
        <v>3686</v>
      </c>
      <c r="I432" s="27" t="s">
        <v>3448</v>
      </c>
      <c r="J432" s="25" t="s">
        <v>3802</v>
      </c>
      <c r="K432" s="30" t="s">
        <v>3803</v>
      </c>
      <c r="L432" s="25" t="s">
        <v>70</v>
      </c>
      <c r="M432" s="25" t="s">
        <v>71</v>
      </c>
      <c r="N432" s="25" t="s">
        <v>3689</v>
      </c>
      <c r="O432" s="25" t="s">
        <v>3804</v>
      </c>
      <c r="P432" s="25" t="s">
        <v>3805</v>
      </c>
      <c r="Q432" s="27" t="s">
        <v>1423</v>
      </c>
      <c r="R432" s="27" t="s">
        <v>437</v>
      </c>
      <c r="S432" s="25" t="s">
        <v>838</v>
      </c>
      <c r="T432" s="103" t="s">
        <v>96</v>
      </c>
      <c r="U432" s="25">
        <v>2021</v>
      </c>
      <c r="V432" s="25" t="s">
        <v>79</v>
      </c>
      <c r="W432" s="27">
        <v>2021.9</v>
      </c>
      <c r="X432" s="27">
        <v>2021.12</v>
      </c>
      <c r="Y432" s="106">
        <v>28.38</v>
      </c>
      <c r="Z432" s="26"/>
      <c r="AA432" s="26">
        <v>28.38</v>
      </c>
      <c r="AB432" s="26"/>
      <c r="AC432" s="26"/>
      <c r="AD432" s="25">
        <v>1750</v>
      </c>
      <c r="AE432" s="25">
        <v>455</v>
      </c>
      <c r="AF432" s="25" t="s">
        <v>78</v>
      </c>
      <c r="AG432" s="25" t="str">
        <f>VLOOKUP(B432,[1]Sheet1!$B:$K,10,0)</f>
        <v>是</v>
      </c>
      <c r="AH432" s="25" t="s">
        <v>78</v>
      </c>
      <c r="AI432" s="25" t="s">
        <v>79</v>
      </c>
      <c r="AJ432" s="27" t="str">
        <f>VLOOKUP(B432,[1]Sheet1!$B:$H,7,0)</f>
        <v>是</v>
      </c>
      <c r="AK432" s="27" t="str">
        <f>VLOOKUP(B432,[1]Sheet1!$B:$I,8,0)</f>
        <v>否</v>
      </c>
      <c r="AL432" s="27"/>
      <c r="AM432" s="27" t="str">
        <f>VLOOKUP(B432,[1]Sheet1!$B:$J,9,0)</f>
        <v>否</v>
      </c>
      <c r="AN432" s="27"/>
      <c r="AO432" s="37" t="s">
        <v>557</v>
      </c>
      <c r="AP432" s="45">
        <v>59291000</v>
      </c>
      <c r="AQ432" s="26" t="s">
        <v>1116</v>
      </c>
      <c r="AR432" s="26"/>
    </row>
    <row r="433" s="7" customFormat="1" ht="42.75" customHeight="1" spans="1:44">
      <c r="A433" s="25">
        <v>426</v>
      </c>
      <c r="B433" s="29" t="s">
        <v>3806</v>
      </c>
      <c r="C433" s="25" t="s">
        <v>136</v>
      </c>
      <c r="D433" s="25" t="s">
        <v>137</v>
      </c>
      <c r="E433" s="30" t="s">
        <v>3768</v>
      </c>
      <c r="F433" s="25" t="s">
        <v>65</v>
      </c>
      <c r="G433" s="27" t="s">
        <v>3653</v>
      </c>
      <c r="H433" s="27" t="s">
        <v>3686</v>
      </c>
      <c r="I433" s="27" t="s">
        <v>3448</v>
      </c>
      <c r="J433" s="25" t="s">
        <v>3769</v>
      </c>
      <c r="K433" s="30" t="s">
        <v>3770</v>
      </c>
      <c r="L433" s="25" t="s">
        <v>70</v>
      </c>
      <c r="M433" s="25" t="s">
        <v>71</v>
      </c>
      <c r="N433" s="25" t="s">
        <v>3807</v>
      </c>
      <c r="O433" s="25" t="s">
        <v>3808</v>
      </c>
      <c r="P433" s="25" t="s">
        <v>3656</v>
      </c>
      <c r="Q433" s="27" t="s">
        <v>1423</v>
      </c>
      <c r="R433" s="27" t="s">
        <v>437</v>
      </c>
      <c r="S433" s="25" t="s">
        <v>838</v>
      </c>
      <c r="T433" s="103" t="s">
        <v>187</v>
      </c>
      <c r="U433" s="25">
        <v>2021</v>
      </c>
      <c r="V433" s="25" t="s">
        <v>79</v>
      </c>
      <c r="W433" s="27">
        <v>2021.9</v>
      </c>
      <c r="X433" s="27">
        <v>2021.12</v>
      </c>
      <c r="Y433" s="107">
        <v>20</v>
      </c>
      <c r="Z433" s="26"/>
      <c r="AA433" s="26">
        <v>20</v>
      </c>
      <c r="AB433" s="26"/>
      <c r="AC433" s="26"/>
      <c r="AD433" s="25">
        <v>5512</v>
      </c>
      <c r="AE433" s="25">
        <v>1496</v>
      </c>
      <c r="AF433" s="25" t="s">
        <v>78</v>
      </c>
      <c r="AG433" s="25" t="str">
        <f>VLOOKUP(B433,[1]Sheet1!$B:$K,10,0)</f>
        <v>是</v>
      </c>
      <c r="AH433" s="25" t="s">
        <v>78</v>
      </c>
      <c r="AI433" s="25" t="s">
        <v>79</v>
      </c>
      <c r="AJ433" s="27" t="str">
        <f>VLOOKUP(B433,[1]Sheet1!$B:$H,7,0)</f>
        <v>是</v>
      </c>
      <c r="AK433" s="27" t="str">
        <f>VLOOKUP(B433,[1]Sheet1!$B:$I,8,0)</f>
        <v>否</v>
      </c>
      <c r="AL433" s="27" t="s">
        <v>3657</v>
      </c>
      <c r="AM433" s="27" t="str">
        <f>VLOOKUP(B433,[1]Sheet1!$B:$J,9,0)</f>
        <v>否</v>
      </c>
      <c r="AN433" s="27" t="s">
        <v>3657</v>
      </c>
      <c r="AO433" s="27" t="s">
        <v>995</v>
      </c>
      <c r="AP433" s="45">
        <v>59292000</v>
      </c>
      <c r="AQ433" s="26" t="s">
        <v>1116</v>
      </c>
      <c r="AR433" s="26"/>
    </row>
    <row r="434" s="7" customFormat="1" ht="57.95" customHeight="1" spans="1:44">
      <c r="A434" s="25">
        <v>427</v>
      </c>
      <c r="B434" s="29" t="s">
        <v>3809</v>
      </c>
      <c r="C434" s="25" t="s">
        <v>136</v>
      </c>
      <c r="D434" s="25" t="s">
        <v>137</v>
      </c>
      <c r="E434" s="30" t="s">
        <v>3788</v>
      </c>
      <c r="F434" s="25" t="s">
        <v>65</v>
      </c>
      <c r="G434" s="27" t="s">
        <v>3659</v>
      </c>
      <c r="H434" s="27" t="s">
        <v>3686</v>
      </c>
      <c r="I434" s="27" t="s">
        <v>3448</v>
      </c>
      <c r="J434" s="25" t="s">
        <v>3789</v>
      </c>
      <c r="K434" s="30" t="s">
        <v>3790</v>
      </c>
      <c r="L434" s="25" t="s">
        <v>70</v>
      </c>
      <c r="M434" s="25" t="s">
        <v>71</v>
      </c>
      <c r="N434" s="25" t="s">
        <v>3810</v>
      </c>
      <c r="O434" s="25" t="s">
        <v>3811</v>
      </c>
      <c r="P434" s="25" t="s">
        <v>3812</v>
      </c>
      <c r="Q434" s="27" t="s">
        <v>1423</v>
      </c>
      <c r="R434" s="27" t="s">
        <v>437</v>
      </c>
      <c r="S434" s="25" t="s">
        <v>838</v>
      </c>
      <c r="T434" s="103" t="s">
        <v>148</v>
      </c>
      <c r="U434" s="25">
        <v>2021</v>
      </c>
      <c r="V434" s="25" t="s">
        <v>79</v>
      </c>
      <c r="W434" s="27">
        <v>2021.9</v>
      </c>
      <c r="X434" s="27">
        <v>2021.12</v>
      </c>
      <c r="Y434" s="106">
        <v>22.96</v>
      </c>
      <c r="Z434" s="26"/>
      <c r="AA434" s="26">
        <v>22.96</v>
      </c>
      <c r="AB434" s="26"/>
      <c r="AC434" s="26"/>
      <c r="AD434" s="25">
        <v>200</v>
      </c>
      <c r="AE434" s="25">
        <v>20</v>
      </c>
      <c r="AF434" s="25" t="s">
        <v>78</v>
      </c>
      <c r="AG434" s="25" t="str">
        <f>VLOOKUP(B434,[1]Sheet1!$B:$K,10,0)</f>
        <v>是</v>
      </c>
      <c r="AH434" s="25" t="s">
        <v>78</v>
      </c>
      <c r="AI434" s="25" t="s">
        <v>79</v>
      </c>
      <c r="AJ434" s="27" t="str">
        <f>VLOOKUP(B434,[1]Sheet1!$B:$H,7,0)</f>
        <v>是</v>
      </c>
      <c r="AK434" s="27" t="str">
        <f>VLOOKUP(B434,[1]Sheet1!$B:$I,8,0)</f>
        <v>否</v>
      </c>
      <c r="AL434" s="27"/>
      <c r="AM434" s="27" t="str">
        <f>VLOOKUP(B434,[1]Sheet1!$B:$J,9,0)</f>
        <v>否</v>
      </c>
      <c r="AN434" s="27"/>
      <c r="AO434" s="25" t="s">
        <v>3663</v>
      </c>
      <c r="AP434" s="25">
        <v>59292519</v>
      </c>
      <c r="AQ434" s="26" t="s">
        <v>1116</v>
      </c>
      <c r="AR434" s="26"/>
    </row>
    <row r="435" s="7" customFormat="1" ht="83.1" customHeight="1" spans="1:44">
      <c r="A435" s="25">
        <v>428</v>
      </c>
      <c r="B435" s="29" t="s">
        <v>3813</v>
      </c>
      <c r="C435" s="25" t="s">
        <v>136</v>
      </c>
      <c r="D435" s="25" t="s">
        <v>137</v>
      </c>
      <c r="E435" s="30" t="s">
        <v>3814</v>
      </c>
      <c r="F435" s="25" t="s">
        <v>65</v>
      </c>
      <c r="G435" s="27" t="s">
        <v>3665</v>
      </c>
      <c r="H435" s="27" t="s">
        <v>3686</v>
      </c>
      <c r="I435" s="27" t="s">
        <v>3448</v>
      </c>
      <c r="J435" s="25" t="s">
        <v>3815</v>
      </c>
      <c r="K435" s="30" t="s">
        <v>3816</v>
      </c>
      <c r="L435" s="25" t="s">
        <v>70</v>
      </c>
      <c r="M435" s="25" t="s">
        <v>71</v>
      </c>
      <c r="N435" s="25" t="s">
        <v>3817</v>
      </c>
      <c r="O435" s="25" t="s">
        <v>3818</v>
      </c>
      <c r="P435" s="25" t="s">
        <v>3670</v>
      </c>
      <c r="Q435" s="27" t="s">
        <v>1423</v>
      </c>
      <c r="R435" s="27" t="s">
        <v>437</v>
      </c>
      <c r="S435" s="25" t="s">
        <v>838</v>
      </c>
      <c r="T435" s="103" t="s">
        <v>232</v>
      </c>
      <c r="U435" s="25">
        <v>2021</v>
      </c>
      <c r="V435" s="25" t="s">
        <v>79</v>
      </c>
      <c r="W435" s="27">
        <v>2021.9</v>
      </c>
      <c r="X435" s="27">
        <v>2021.12</v>
      </c>
      <c r="Y435" s="108">
        <v>31.5</v>
      </c>
      <c r="Z435" s="26"/>
      <c r="AA435" s="26">
        <v>31.5</v>
      </c>
      <c r="AB435" s="26"/>
      <c r="AC435" s="26"/>
      <c r="AD435" s="25">
        <v>7645</v>
      </c>
      <c r="AE435" s="25">
        <v>2448</v>
      </c>
      <c r="AF435" s="25" t="s">
        <v>78</v>
      </c>
      <c r="AG435" s="25" t="str">
        <f>VLOOKUP(B435,[1]Sheet1!$B:$K,10,0)</f>
        <v>是</v>
      </c>
      <c r="AH435" s="25" t="s">
        <v>78</v>
      </c>
      <c r="AI435" s="25" t="s">
        <v>79</v>
      </c>
      <c r="AJ435" s="27" t="str">
        <f>VLOOKUP(B435,[1]Sheet1!$B:$H,7,0)</f>
        <v>是</v>
      </c>
      <c r="AK435" s="27" t="str">
        <f>VLOOKUP(B435,[1]Sheet1!$B:$I,8,0)</f>
        <v>否</v>
      </c>
      <c r="AL435" s="27"/>
      <c r="AM435" s="27" t="str">
        <f>VLOOKUP(B435,[1]Sheet1!$B:$J,9,0)</f>
        <v>否</v>
      </c>
      <c r="AN435" s="25" t="s">
        <v>3671</v>
      </c>
      <c r="AO435" s="27" t="s">
        <v>747</v>
      </c>
      <c r="AP435" s="45">
        <v>59295500</v>
      </c>
      <c r="AQ435" s="26" t="s">
        <v>1116</v>
      </c>
      <c r="AR435" s="26"/>
    </row>
    <row r="436" s="7" customFormat="1" ht="111" customHeight="1" spans="1:44">
      <c r="A436" s="25">
        <v>429</v>
      </c>
      <c r="B436" s="29" t="s">
        <v>3819</v>
      </c>
      <c r="C436" s="25" t="s">
        <v>136</v>
      </c>
      <c r="D436" s="25" t="s">
        <v>137</v>
      </c>
      <c r="E436" s="30" t="s">
        <v>3768</v>
      </c>
      <c r="F436" s="25" t="s">
        <v>65</v>
      </c>
      <c r="G436" s="27" t="s">
        <v>3673</v>
      </c>
      <c r="H436" s="27" t="s">
        <v>3686</v>
      </c>
      <c r="I436" s="27" t="s">
        <v>3448</v>
      </c>
      <c r="J436" s="25" t="s">
        <v>3769</v>
      </c>
      <c r="K436" s="30" t="s">
        <v>3770</v>
      </c>
      <c r="L436" s="25" t="s">
        <v>70</v>
      </c>
      <c r="M436" s="25" t="s">
        <v>71</v>
      </c>
      <c r="N436" s="25" t="s">
        <v>3820</v>
      </c>
      <c r="O436" s="25" t="s">
        <v>3821</v>
      </c>
      <c r="P436" s="25" t="s">
        <v>3675</v>
      </c>
      <c r="Q436" s="27" t="s">
        <v>1423</v>
      </c>
      <c r="R436" s="27" t="s">
        <v>437</v>
      </c>
      <c r="S436" s="25" t="s">
        <v>838</v>
      </c>
      <c r="T436" s="103" t="s">
        <v>162</v>
      </c>
      <c r="U436" s="25">
        <v>2021</v>
      </c>
      <c r="V436" s="25" t="s">
        <v>79</v>
      </c>
      <c r="W436" s="27">
        <v>2021.9</v>
      </c>
      <c r="X436" s="27">
        <v>2021.12</v>
      </c>
      <c r="Y436" s="106">
        <v>29.92</v>
      </c>
      <c r="Z436" s="26"/>
      <c r="AA436" s="26">
        <v>29.92</v>
      </c>
      <c r="AB436" s="26"/>
      <c r="AC436" s="26"/>
      <c r="AD436" s="25">
        <v>4738</v>
      </c>
      <c r="AE436" s="25">
        <v>1347</v>
      </c>
      <c r="AF436" s="25" t="s">
        <v>78</v>
      </c>
      <c r="AG436" s="25" t="str">
        <f>VLOOKUP(B436,[1]Sheet1!$B:$K,10,0)</f>
        <v>是</v>
      </c>
      <c r="AH436" s="25" t="s">
        <v>78</v>
      </c>
      <c r="AI436" s="25" t="s">
        <v>79</v>
      </c>
      <c r="AJ436" s="27" t="str">
        <f>VLOOKUP(B436,[1]Sheet1!$B:$H,7,0)</f>
        <v>是</v>
      </c>
      <c r="AK436" s="27" t="str">
        <f>VLOOKUP(B436,[1]Sheet1!$B:$I,8,0)</f>
        <v>否</v>
      </c>
      <c r="AL436" s="27"/>
      <c r="AM436" s="27" t="str">
        <f>VLOOKUP(B436,[1]Sheet1!$B:$J,9,0)</f>
        <v>否</v>
      </c>
      <c r="AN436" s="27"/>
      <c r="AO436" s="25" t="s">
        <v>3676</v>
      </c>
      <c r="AP436" s="45">
        <v>59501500</v>
      </c>
      <c r="AQ436" s="26" t="s">
        <v>1116</v>
      </c>
      <c r="AR436" s="26"/>
    </row>
    <row r="437" s="7" customFormat="1" ht="95.1" customHeight="1" spans="1:44">
      <c r="A437" s="25">
        <v>430</v>
      </c>
      <c r="B437" s="29" t="s">
        <v>3822</v>
      </c>
      <c r="C437" s="25" t="s">
        <v>136</v>
      </c>
      <c r="D437" s="25" t="s">
        <v>137</v>
      </c>
      <c r="E437" s="30" t="s">
        <v>3768</v>
      </c>
      <c r="F437" s="25" t="s">
        <v>65</v>
      </c>
      <c r="G437" s="27" t="s">
        <v>3678</v>
      </c>
      <c r="H437" s="27" t="s">
        <v>3686</v>
      </c>
      <c r="I437" s="27" t="s">
        <v>3448</v>
      </c>
      <c r="J437" s="25" t="s">
        <v>3769</v>
      </c>
      <c r="K437" s="30" t="s">
        <v>3770</v>
      </c>
      <c r="L437" s="25" t="s">
        <v>70</v>
      </c>
      <c r="M437" s="25" t="s">
        <v>71</v>
      </c>
      <c r="N437" s="25" t="s">
        <v>3823</v>
      </c>
      <c r="O437" s="25" t="s">
        <v>3680</v>
      </c>
      <c r="P437" s="25" t="s">
        <v>3824</v>
      </c>
      <c r="Q437" s="27" t="s">
        <v>1423</v>
      </c>
      <c r="R437" s="27" t="s">
        <v>437</v>
      </c>
      <c r="S437" s="25" t="s">
        <v>838</v>
      </c>
      <c r="T437" s="103" t="s">
        <v>488</v>
      </c>
      <c r="U437" s="25">
        <v>2021</v>
      </c>
      <c r="V437" s="25" t="s">
        <v>79</v>
      </c>
      <c r="W437" s="27">
        <v>2021.9</v>
      </c>
      <c r="X437" s="27">
        <v>2021.12</v>
      </c>
      <c r="Y437" s="106">
        <v>23.66</v>
      </c>
      <c r="Z437" s="26"/>
      <c r="AA437" s="26">
        <v>23.66</v>
      </c>
      <c r="AB437" s="26"/>
      <c r="AC437" s="26"/>
      <c r="AD437" s="25">
        <v>7000</v>
      </c>
      <c r="AE437" s="25">
        <v>1300</v>
      </c>
      <c r="AF437" s="25" t="s">
        <v>78</v>
      </c>
      <c r="AG437" s="25" t="str">
        <f>VLOOKUP(B437,[1]Sheet1!$B:$K,10,0)</f>
        <v>是</v>
      </c>
      <c r="AH437" s="25" t="s">
        <v>78</v>
      </c>
      <c r="AI437" s="25" t="s">
        <v>79</v>
      </c>
      <c r="AJ437" s="27" t="str">
        <f>VLOOKUP(B437,[1]Sheet1!$B:$H,7,0)</f>
        <v>是</v>
      </c>
      <c r="AK437" s="27" t="str">
        <f>VLOOKUP(B437,[1]Sheet1!$B:$I,8,0)</f>
        <v>否</v>
      </c>
      <c r="AL437" s="27"/>
      <c r="AM437" s="27" t="str">
        <f>VLOOKUP(B437,[1]Sheet1!$B:$J,9,0)</f>
        <v>否</v>
      </c>
      <c r="AN437" s="27"/>
      <c r="AO437" s="27" t="s">
        <v>3683</v>
      </c>
      <c r="AP437" s="45">
        <v>18108380805</v>
      </c>
      <c r="AQ437" s="26" t="s">
        <v>1116</v>
      </c>
      <c r="AR437" s="26"/>
    </row>
    <row r="438" s="7" customFormat="1" ht="84" spans="1:44">
      <c r="A438" s="25">
        <v>431</v>
      </c>
      <c r="B438" s="29" t="s">
        <v>3825</v>
      </c>
      <c r="C438" s="25" t="s">
        <v>991</v>
      </c>
      <c r="D438" s="27" t="s">
        <v>3826</v>
      </c>
      <c r="E438" s="27" t="s">
        <v>3827</v>
      </c>
      <c r="F438" s="27" t="s">
        <v>102</v>
      </c>
      <c r="G438" s="27" t="s">
        <v>103</v>
      </c>
      <c r="H438" s="27" t="s">
        <v>3828</v>
      </c>
      <c r="I438" s="27" t="s">
        <v>3828</v>
      </c>
      <c r="J438" s="27" t="s">
        <v>3829</v>
      </c>
      <c r="K438" s="30" t="s">
        <v>3830</v>
      </c>
      <c r="L438" s="25" t="s">
        <v>70</v>
      </c>
      <c r="M438" s="25" t="s">
        <v>71</v>
      </c>
      <c r="N438" s="25" t="s">
        <v>3494</v>
      </c>
      <c r="O438" s="25" t="s">
        <v>3831</v>
      </c>
      <c r="P438" s="25" t="s">
        <v>3832</v>
      </c>
      <c r="Q438" s="27" t="s">
        <v>1423</v>
      </c>
      <c r="R438" s="27" t="s">
        <v>437</v>
      </c>
      <c r="S438" s="25" t="s">
        <v>1474</v>
      </c>
      <c r="T438" s="25" t="s">
        <v>1474</v>
      </c>
      <c r="U438" s="25">
        <v>2021</v>
      </c>
      <c r="V438" s="25" t="s">
        <v>79</v>
      </c>
      <c r="W438" s="27">
        <v>2021.6</v>
      </c>
      <c r="X438" s="27">
        <v>2021.12</v>
      </c>
      <c r="Y438" s="107">
        <v>588</v>
      </c>
      <c r="Z438" s="26"/>
      <c r="AA438" s="26">
        <v>588</v>
      </c>
      <c r="AB438" s="26"/>
      <c r="AC438" s="26"/>
      <c r="AD438" s="25">
        <v>100000</v>
      </c>
      <c r="AE438" s="25">
        <v>1000</v>
      </c>
      <c r="AF438" s="25" t="s">
        <v>78</v>
      </c>
      <c r="AG438" s="25" t="str">
        <f>VLOOKUP(B438,[1]Sheet1!$B:$K,10,0)</f>
        <v>否</v>
      </c>
      <c r="AH438" s="25" t="s">
        <v>79</v>
      </c>
      <c r="AI438" s="25" t="s">
        <v>79</v>
      </c>
      <c r="AJ438" s="27" t="str">
        <f>VLOOKUP(B438,[1]Sheet1!$B:$H,7,0)</f>
        <v>是</v>
      </c>
      <c r="AK438" s="27" t="str">
        <f>VLOOKUP(B438,[1]Sheet1!$B:$I,8,0)</f>
        <v>否</v>
      </c>
      <c r="AL438" s="27"/>
      <c r="AM438" s="27" t="str">
        <f>VLOOKUP(B438,[1]Sheet1!$B:$J,9,0)</f>
        <v>否</v>
      </c>
      <c r="AN438" s="27"/>
      <c r="AO438" s="27" t="s">
        <v>1475</v>
      </c>
      <c r="AP438" s="25">
        <v>59222592</v>
      </c>
      <c r="AQ438" s="27" t="s">
        <v>1517</v>
      </c>
      <c r="AR438" s="26"/>
    </row>
    <row r="439" s="7" customFormat="1" ht="135" customHeight="1" spans="1:44">
      <c r="A439" s="25">
        <v>432</v>
      </c>
      <c r="B439" s="29" t="s">
        <v>3833</v>
      </c>
      <c r="C439" s="25" t="s">
        <v>991</v>
      </c>
      <c r="D439" s="1" t="s">
        <v>1467</v>
      </c>
      <c r="E439" s="27" t="s">
        <v>3834</v>
      </c>
      <c r="F439" s="27" t="s">
        <v>102</v>
      </c>
      <c r="G439" s="27" t="s">
        <v>103</v>
      </c>
      <c r="H439" s="27" t="s">
        <v>3835</v>
      </c>
      <c r="I439" s="27" t="s">
        <v>3836</v>
      </c>
      <c r="J439" s="27" t="s">
        <v>3837</v>
      </c>
      <c r="K439" s="30" t="s">
        <v>3838</v>
      </c>
      <c r="L439" s="25" t="s">
        <v>70</v>
      </c>
      <c r="M439" s="25" t="s">
        <v>71</v>
      </c>
      <c r="N439" s="25" t="s">
        <v>3839</v>
      </c>
      <c r="O439" s="27" t="s">
        <v>3836</v>
      </c>
      <c r="P439" s="27" t="s">
        <v>3836</v>
      </c>
      <c r="Q439" s="27" t="s">
        <v>1423</v>
      </c>
      <c r="R439" s="27" t="s">
        <v>437</v>
      </c>
      <c r="S439" s="25" t="s">
        <v>1474</v>
      </c>
      <c r="T439" s="25" t="s">
        <v>1474</v>
      </c>
      <c r="U439" s="25">
        <v>2021</v>
      </c>
      <c r="V439" s="25" t="s">
        <v>79</v>
      </c>
      <c r="W439" s="27">
        <v>2021.03</v>
      </c>
      <c r="X439" s="27">
        <v>2021.12</v>
      </c>
      <c r="Y439" s="107">
        <v>44</v>
      </c>
      <c r="Z439" s="26"/>
      <c r="AA439" s="26">
        <v>44</v>
      </c>
      <c r="AB439" s="26"/>
      <c r="AC439" s="26"/>
      <c r="AD439" s="25">
        <v>50000</v>
      </c>
      <c r="AE439" s="25">
        <v>2000</v>
      </c>
      <c r="AF439" s="25" t="s">
        <v>78</v>
      </c>
      <c r="AG439" s="25" t="str">
        <f>VLOOKUP(B439,[1]Sheet1!$B:$K,10,0)</f>
        <v>否</v>
      </c>
      <c r="AH439" s="25" t="s">
        <v>78</v>
      </c>
      <c r="AI439" s="25" t="s">
        <v>79</v>
      </c>
      <c r="AJ439" s="27" t="str">
        <f>VLOOKUP(B439,[1]Sheet1!$B:$H,7,0)</f>
        <v>是</v>
      </c>
      <c r="AK439" s="27" t="str">
        <f>VLOOKUP(B439,[1]Sheet1!$B:$I,8,0)</f>
        <v>否</v>
      </c>
      <c r="AL439" s="27"/>
      <c r="AM439" s="27" t="str">
        <f>VLOOKUP(B439,[1]Sheet1!$B:$J,9,0)</f>
        <v>否</v>
      </c>
      <c r="AN439" s="27"/>
      <c r="AO439" s="27" t="s">
        <v>3840</v>
      </c>
      <c r="AP439" s="25">
        <v>59222592</v>
      </c>
      <c r="AQ439" s="27" t="s">
        <v>3841</v>
      </c>
      <c r="AR439" s="26"/>
    </row>
    <row r="440" s="7" customFormat="1" ht="144" spans="1:44">
      <c r="A440" s="25">
        <v>433</v>
      </c>
      <c r="B440" s="29" t="s">
        <v>3842</v>
      </c>
      <c r="C440" s="25" t="s">
        <v>136</v>
      </c>
      <c r="D440" s="25" t="s">
        <v>137</v>
      </c>
      <c r="E440" s="99" t="s">
        <v>3843</v>
      </c>
      <c r="F440" s="27" t="s">
        <v>102</v>
      </c>
      <c r="G440" s="27" t="s">
        <v>2292</v>
      </c>
      <c r="H440" s="27" t="s">
        <v>3844</v>
      </c>
      <c r="I440" s="27" t="s">
        <v>3845</v>
      </c>
      <c r="J440" s="27" t="s">
        <v>3846</v>
      </c>
      <c r="K440" s="30" t="s">
        <v>2292</v>
      </c>
      <c r="L440" s="25" t="s">
        <v>70</v>
      </c>
      <c r="M440" s="25" t="s">
        <v>71</v>
      </c>
      <c r="N440" s="25" t="s">
        <v>3847</v>
      </c>
      <c r="O440" s="25" t="s">
        <v>3848</v>
      </c>
      <c r="P440" s="25" t="s">
        <v>3849</v>
      </c>
      <c r="Q440" s="27" t="s">
        <v>1143</v>
      </c>
      <c r="R440" s="27" t="s">
        <v>437</v>
      </c>
      <c r="S440" s="27" t="s">
        <v>76</v>
      </c>
      <c r="T440" s="103" t="s">
        <v>232</v>
      </c>
      <c r="U440" s="25">
        <v>2021</v>
      </c>
      <c r="V440" s="25" t="s">
        <v>79</v>
      </c>
      <c r="W440" s="27">
        <v>2021.9</v>
      </c>
      <c r="X440" s="27">
        <v>2021.12</v>
      </c>
      <c r="Y440" s="107">
        <v>400</v>
      </c>
      <c r="Z440" s="26"/>
      <c r="AA440" s="26">
        <v>26.5835</v>
      </c>
      <c r="AB440" s="26"/>
      <c r="AC440" s="26">
        <v>373.4165</v>
      </c>
      <c r="AD440" s="25">
        <v>1896</v>
      </c>
      <c r="AE440" s="25">
        <v>461</v>
      </c>
      <c r="AF440" s="25" t="s">
        <v>78</v>
      </c>
      <c r="AG440" s="25" t="str">
        <f>VLOOKUP(B440,[1]Sheet1!$B:$K,10,0)</f>
        <v>是</v>
      </c>
      <c r="AH440" s="25" t="s">
        <v>78</v>
      </c>
      <c r="AI440" s="25" t="s">
        <v>79</v>
      </c>
      <c r="AJ440" s="27" t="str">
        <f>VLOOKUP(B440,[1]Sheet1!$B:$H,7,0)</f>
        <v>是</v>
      </c>
      <c r="AK440" s="27" t="str">
        <f>VLOOKUP(B440,[1]Sheet1!$B:$I,8,0)</f>
        <v>否</v>
      </c>
      <c r="AL440" s="27"/>
      <c r="AM440" s="27" t="str">
        <f>VLOOKUP(B440,[1]Sheet1!$B:$J,9,0)</f>
        <v>否</v>
      </c>
      <c r="AN440" s="27"/>
      <c r="AO440" s="27" t="s">
        <v>747</v>
      </c>
      <c r="AP440" s="45">
        <v>59295500</v>
      </c>
      <c r="AQ440" s="27" t="s">
        <v>1642</v>
      </c>
      <c r="AR440" s="26"/>
    </row>
    <row r="441" s="7" customFormat="1" ht="92.25" customHeight="1" spans="1:44">
      <c r="A441" s="25">
        <v>434</v>
      </c>
      <c r="B441" s="26" t="s">
        <v>3850</v>
      </c>
      <c r="C441" s="25" t="s">
        <v>536</v>
      </c>
      <c r="D441" s="25" t="s">
        <v>1549</v>
      </c>
      <c r="E441" s="25" t="s">
        <v>3851</v>
      </c>
      <c r="F441" s="27" t="s">
        <v>102</v>
      </c>
      <c r="G441" s="27" t="s">
        <v>739</v>
      </c>
      <c r="H441" s="25" t="s">
        <v>3852</v>
      </c>
      <c r="I441" s="25" t="s">
        <v>3853</v>
      </c>
      <c r="J441" s="27" t="s">
        <v>3854</v>
      </c>
      <c r="K441" s="30" t="s">
        <v>3855</v>
      </c>
      <c r="L441" s="25" t="s">
        <v>70</v>
      </c>
      <c r="M441" s="25" t="s">
        <v>71</v>
      </c>
      <c r="N441" s="27" t="s">
        <v>3854</v>
      </c>
      <c r="O441" s="25" t="s">
        <v>3856</v>
      </c>
      <c r="P441" s="25" t="s">
        <v>3857</v>
      </c>
      <c r="Q441" s="27" t="s">
        <v>1423</v>
      </c>
      <c r="R441" s="27" t="s">
        <v>437</v>
      </c>
      <c r="S441" s="25" t="s">
        <v>1562</v>
      </c>
      <c r="T441" s="103" t="s">
        <v>148</v>
      </c>
      <c r="U441" s="25">
        <v>2021</v>
      </c>
      <c r="V441" s="25" t="s">
        <v>79</v>
      </c>
      <c r="W441" s="27">
        <v>2021.1</v>
      </c>
      <c r="X441" s="27">
        <v>2021.12</v>
      </c>
      <c r="Y441" s="107">
        <v>500</v>
      </c>
      <c r="Z441" s="26"/>
      <c r="AA441" s="26">
        <v>100</v>
      </c>
      <c r="AB441" s="26"/>
      <c r="AC441" s="26">
        <v>400</v>
      </c>
      <c r="AD441" s="25">
        <v>1113</v>
      </c>
      <c r="AE441" s="25">
        <v>268</v>
      </c>
      <c r="AF441" s="25" t="s">
        <v>78</v>
      </c>
      <c r="AG441" s="25" t="str">
        <f>VLOOKUP(B441,[1]Sheet1!$B:$K,10,0)</f>
        <v>是</v>
      </c>
      <c r="AH441" s="25" t="s">
        <v>78</v>
      </c>
      <c r="AI441" s="25" t="s">
        <v>79</v>
      </c>
      <c r="AJ441" s="27" t="str">
        <f>VLOOKUP(B441,[1]Sheet1!$B:$H,7,0)</f>
        <v>是</v>
      </c>
      <c r="AK441" s="27" t="str">
        <f>VLOOKUP(B441,[1]Sheet1!$B:$I,8,0)</f>
        <v>是</v>
      </c>
      <c r="AL441" s="27"/>
      <c r="AM441" s="27" t="str">
        <f>VLOOKUP(B441,[1]Sheet1!$B:$J,9,0)</f>
        <v>是</v>
      </c>
      <c r="AN441" s="27" t="s">
        <v>3858</v>
      </c>
      <c r="AO441" s="25" t="s">
        <v>3663</v>
      </c>
      <c r="AP441" s="25">
        <v>59292519</v>
      </c>
      <c r="AQ441" s="27" t="s">
        <v>1642</v>
      </c>
      <c r="AR441" s="26"/>
    </row>
    <row r="442" s="7" customFormat="1" ht="33.75" customHeight="1" spans="1:44">
      <c r="A442" s="25">
        <v>435</v>
      </c>
      <c r="B442" s="100" t="s">
        <v>3859</v>
      </c>
      <c r="C442" s="25" t="s">
        <v>136</v>
      </c>
      <c r="D442" s="25" t="s">
        <v>137</v>
      </c>
      <c r="E442" s="99" t="s">
        <v>3860</v>
      </c>
      <c r="F442" s="27" t="s">
        <v>102</v>
      </c>
      <c r="G442" s="27" t="s">
        <v>3861</v>
      </c>
      <c r="H442" s="27" t="s">
        <v>3862</v>
      </c>
      <c r="I442" s="27" t="s">
        <v>3863</v>
      </c>
      <c r="J442" s="27" t="s">
        <v>3862</v>
      </c>
      <c r="K442" s="30" t="s">
        <v>3864</v>
      </c>
      <c r="L442" s="25" t="s">
        <v>70</v>
      </c>
      <c r="M442" s="25" t="s">
        <v>71</v>
      </c>
      <c r="N442" s="25" t="s">
        <v>3865</v>
      </c>
      <c r="O442" s="25" t="s">
        <v>3866</v>
      </c>
      <c r="P442" s="25" t="s">
        <v>3867</v>
      </c>
      <c r="Q442" s="27" t="s">
        <v>3113</v>
      </c>
      <c r="R442" s="27" t="s">
        <v>437</v>
      </c>
      <c r="S442" s="25" t="s">
        <v>838</v>
      </c>
      <c r="T442" s="25" t="s">
        <v>838</v>
      </c>
      <c r="U442" s="25">
        <v>2021</v>
      </c>
      <c r="V442" s="25" t="s">
        <v>78</v>
      </c>
      <c r="W442" s="27">
        <v>2021.9</v>
      </c>
      <c r="X442" s="27">
        <v>2021.12</v>
      </c>
      <c r="Y442" s="109">
        <v>200</v>
      </c>
      <c r="Z442" s="49"/>
      <c r="AA442" s="49"/>
      <c r="AB442" s="26"/>
      <c r="AC442" s="49">
        <v>200</v>
      </c>
      <c r="AD442" s="25" t="s">
        <v>3868</v>
      </c>
      <c r="AE442" s="25" t="s">
        <v>188</v>
      </c>
      <c r="AF442" s="25" t="s">
        <v>78</v>
      </c>
      <c r="AG442" s="25" t="s">
        <v>78</v>
      </c>
      <c r="AH442" s="25" t="s">
        <v>78</v>
      </c>
      <c r="AI442" s="25" t="s">
        <v>79</v>
      </c>
      <c r="AJ442" s="27" t="s">
        <v>78</v>
      </c>
      <c r="AK442" s="27" t="s">
        <v>78</v>
      </c>
      <c r="AL442" s="27"/>
      <c r="AM442" s="27" t="s">
        <v>78</v>
      </c>
      <c r="AN442" s="27"/>
      <c r="AO442" s="27" t="s">
        <v>3869</v>
      </c>
      <c r="AP442" s="45">
        <v>59222775</v>
      </c>
      <c r="AQ442" s="27"/>
      <c r="AR442" s="26" t="s">
        <v>81</v>
      </c>
    </row>
    <row r="443" s="7" customFormat="1" ht="36" spans="1:44">
      <c r="A443" s="25">
        <v>436</v>
      </c>
      <c r="B443" s="26" t="s">
        <v>3870</v>
      </c>
      <c r="C443" s="25" t="s">
        <v>614</v>
      </c>
      <c r="D443" s="25" t="s">
        <v>628</v>
      </c>
      <c r="E443" s="25" t="s">
        <v>3871</v>
      </c>
      <c r="F443" s="33" t="s">
        <v>102</v>
      </c>
      <c r="G443" s="25" t="s">
        <v>630</v>
      </c>
      <c r="H443" s="25" t="s">
        <v>631</v>
      </c>
      <c r="I443" s="25" t="s">
        <v>632</v>
      </c>
      <c r="J443" s="25" t="s">
        <v>633</v>
      </c>
      <c r="K443" s="25" t="s">
        <v>634</v>
      </c>
      <c r="L443" s="25" t="s">
        <v>635</v>
      </c>
      <c r="M443" s="25" t="s">
        <v>635</v>
      </c>
      <c r="N443" s="25" t="s">
        <v>636</v>
      </c>
      <c r="O443" s="25" t="s">
        <v>637</v>
      </c>
      <c r="P443" s="25" t="s">
        <v>638</v>
      </c>
      <c r="Q443" s="25" t="s">
        <v>639</v>
      </c>
      <c r="R443" s="25" t="s">
        <v>437</v>
      </c>
      <c r="S443" s="25" t="s">
        <v>624</v>
      </c>
      <c r="T443" s="25" t="s">
        <v>624</v>
      </c>
      <c r="U443" s="27">
        <v>2021</v>
      </c>
      <c r="V443" s="25" t="s">
        <v>78</v>
      </c>
      <c r="W443" s="27">
        <v>2021.1</v>
      </c>
      <c r="X443" s="27">
        <v>2021.12</v>
      </c>
      <c r="Y443" s="110">
        <v>2255.5</v>
      </c>
      <c r="Z443" s="49"/>
      <c r="AA443" s="49"/>
      <c r="AB443" s="26"/>
      <c r="AC443" s="49">
        <v>2255.5</v>
      </c>
      <c r="AD443" s="25">
        <v>8182</v>
      </c>
      <c r="AE443" s="25">
        <v>8182</v>
      </c>
      <c r="AF443" s="25" t="s">
        <v>78</v>
      </c>
      <c r="AG443" s="25" t="s">
        <v>78</v>
      </c>
      <c r="AH443" s="25" t="s">
        <v>78</v>
      </c>
      <c r="AI443" s="27" t="s">
        <v>79</v>
      </c>
      <c r="AJ443" s="25" t="s">
        <v>78</v>
      </c>
      <c r="AK443" s="27" t="s">
        <v>78</v>
      </c>
      <c r="AL443" s="25"/>
      <c r="AM443" s="27" t="s">
        <v>78</v>
      </c>
      <c r="AN443" s="25"/>
      <c r="AO443" s="27" t="s">
        <v>626</v>
      </c>
      <c r="AP443" s="27">
        <v>15023604582</v>
      </c>
      <c r="AQ443" s="25"/>
      <c r="AR443" s="26" t="s">
        <v>81</v>
      </c>
    </row>
    <row r="444" s="7" customFormat="1" ht="84" spans="1:44">
      <c r="A444" s="25">
        <v>437</v>
      </c>
      <c r="B444" s="26" t="s">
        <v>3872</v>
      </c>
      <c r="C444" s="25" t="s">
        <v>536</v>
      </c>
      <c r="D444" s="25" t="s">
        <v>997</v>
      </c>
      <c r="E444" s="63" t="s">
        <v>3873</v>
      </c>
      <c r="F444" s="33" t="s">
        <v>102</v>
      </c>
      <c r="G444" s="25" t="s">
        <v>3874</v>
      </c>
      <c r="H444" s="25" t="s">
        <v>3875</v>
      </c>
      <c r="I444" s="25" t="s">
        <v>3876</v>
      </c>
      <c r="J444" s="25" t="s">
        <v>3877</v>
      </c>
      <c r="K444" s="25" t="s">
        <v>3878</v>
      </c>
      <c r="L444" s="25" t="s">
        <v>484</v>
      </c>
      <c r="M444" s="25" t="s">
        <v>71</v>
      </c>
      <c r="N444" s="25" t="s">
        <v>3879</v>
      </c>
      <c r="O444" s="25" t="s">
        <v>3880</v>
      </c>
      <c r="P444" s="25" t="s">
        <v>3881</v>
      </c>
      <c r="Q444" s="25" t="s">
        <v>915</v>
      </c>
      <c r="R444" s="25" t="s">
        <v>3882</v>
      </c>
      <c r="S444" s="25" t="s">
        <v>1562</v>
      </c>
      <c r="T444" s="25" t="s">
        <v>424</v>
      </c>
      <c r="U444" s="27">
        <v>2021</v>
      </c>
      <c r="V444" s="25" t="s">
        <v>79</v>
      </c>
      <c r="W444" s="27">
        <v>44440</v>
      </c>
      <c r="X444" s="27">
        <v>44531</v>
      </c>
      <c r="Y444" s="111">
        <v>100</v>
      </c>
      <c r="Z444" s="26">
        <v>48</v>
      </c>
      <c r="AA444" s="26"/>
      <c r="AB444" s="26"/>
      <c r="AC444" s="26">
        <v>52</v>
      </c>
      <c r="AD444" s="49">
        <v>502</v>
      </c>
      <c r="AE444" s="49">
        <v>35</v>
      </c>
      <c r="AF444" s="25" t="s">
        <v>78</v>
      </c>
      <c r="AG444" s="25" t="str">
        <f>VLOOKUP(B444,[1]Sheet1!$B:$K,10,0)</f>
        <v>是</v>
      </c>
      <c r="AH444" s="25" t="s">
        <v>78</v>
      </c>
      <c r="AI444" s="25" t="s">
        <v>79</v>
      </c>
      <c r="AJ444" s="27" t="str">
        <f>VLOOKUP(B444,[1]Sheet1!$B:$H,7,0)</f>
        <v>是</v>
      </c>
      <c r="AK444" s="27" t="str">
        <f>VLOOKUP(B444,[1]Sheet1!$B:$I,8,0)</f>
        <v>是</v>
      </c>
      <c r="AL444" s="25"/>
      <c r="AM444" s="27" t="str">
        <f>VLOOKUP(B444,[1]Sheet1!$B:$J,9,0)</f>
        <v>是</v>
      </c>
      <c r="AN444" s="25"/>
      <c r="AO444" s="27" t="s">
        <v>426</v>
      </c>
      <c r="AP444" s="25" t="s">
        <v>3883</v>
      </c>
      <c r="AQ444" s="26" t="s">
        <v>3884</v>
      </c>
      <c r="AR444" s="26"/>
    </row>
    <row r="445" s="7" customFormat="1" ht="126" customHeight="1" spans="1:44">
      <c r="A445" s="25">
        <v>438</v>
      </c>
      <c r="B445" s="101" t="s">
        <v>3885</v>
      </c>
      <c r="C445" s="25" t="s">
        <v>136</v>
      </c>
      <c r="D445" s="25" t="s">
        <v>2632</v>
      </c>
      <c r="E445" s="28" t="s">
        <v>3886</v>
      </c>
      <c r="F445" s="25" t="s">
        <v>102</v>
      </c>
      <c r="G445" s="25" t="s">
        <v>3887</v>
      </c>
      <c r="H445" s="25" t="s">
        <v>3888</v>
      </c>
      <c r="I445" s="25" t="s">
        <v>3889</v>
      </c>
      <c r="J445" s="25" t="s">
        <v>3890</v>
      </c>
      <c r="K445" s="28" t="s">
        <v>3891</v>
      </c>
      <c r="L445" s="25" t="s">
        <v>349</v>
      </c>
      <c r="M445" s="25" t="s">
        <v>71</v>
      </c>
      <c r="N445" s="25" t="s">
        <v>3892</v>
      </c>
      <c r="O445" s="25" t="s">
        <v>888</v>
      </c>
      <c r="P445" s="25" t="s">
        <v>3893</v>
      </c>
      <c r="Q445" s="25" t="s">
        <v>890</v>
      </c>
      <c r="R445" s="25" t="s">
        <v>3894</v>
      </c>
      <c r="S445" s="66" t="s">
        <v>1126</v>
      </c>
      <c r="T445" s="25" t="s">
        <v>223</v>
      </c>
      <c r="U445" s="25">
        <v>2021</v>
      </c>
      <c r="V445" s="25" t="s">
        <v>79</v>
      </c>
      <c r="W445" s="25">
        <v>2021.01</v>
      </c>
      <c r="X445" s="25">
        <v>2021.12</v>
      </c>
      <c r="Y445" s="26">
        <v>300</v>
      </c>
      <c r="Z445" s="26">
        <v>160</v>
      </c>
      <c r="AA445" s="26"/>
      <c r="AB445" s="26"/>
      <c r="AC445" s="26">
        <v>140</v>
      </c>
      <c r="AD445" s="25" t="s">
        <v>3895</v>
      </c>
      <c r="AE445" s="25" t="s">
        <v>3896</v>
      </c>
      <c r="AF445" s="25" t="s">
        <v>78</v>
      </c>
      <c r="AG445" s="25" t="str">
        <f>VLOOKUP(B445,[1]Sheet1!$B:$K,10,0)</f>
        <v>否</v>
      </c>
      <c r="AH445" s="25" t="s">
        <v>78</v>
      </c>
      <c r="AI445" s="25" t="s">
        <v>79</v>
      </c>
      <c r="AJ445" s="27" t="str">
        <f>VLOOKUP(B445,[1]Sheet1!$B:$H,7,0)</f>
        <v>是</v>
      </c>
      <c r="AK445" s="27" t="str">
        <f>VLOOKUP(B445,[1]Sheet1!$B:$I,8,0)</f>
        <v>否</v>
      </c>
      <c r="AL445" s="25"/>
      <c r="AM445" s="27" t="str">
        <f>VLOOKUP(B445,[1]Sheet1!$B:$J,9,0)</f>
        <v>否</v>
      </c>
      <c r="AN445" s="25" t="s">
        <v>78</v>
      </c>
      <c r="AO445" s="25" t="s">
        <v>3243</v>
      </c>
      <c r="AP445" s="25">
        <v>13896955006</v>
      </c>
      <c r="AQ445" s="71" t="s">
        <v>1230</v>
      </c>
      <c r="AR445" s="26"/>
    </row>
    <row r="446" s="7" customFormat="1" ht="111.95" customHeight="1" spans="1:44">
      <c r="A446" s="25">
        <v>439</v>
      </c>
      <c r="B446" s="101" t="s">
        <v>3897</v>
      </c>
      <c r="C446" s="25" t="s">
        <v>136</v>
      </c>
      <c r="D446" s="25" t="s">
        <v>137</v>
      </c>
      <c r="E446" s="102" t="s">
        <v>3898</v>
      </c>
      <c r="F446" s="25" t="s">
        <v>3899</v>
      </c>
      <c r="G446" s="25" t="s">
        <v>3900</v>
      </c>
      <c r="H446" s="102" t="s">
        <v>3901</v>
      </c>
      <c r="I446" s="25" t="s">
        <v>3889</v>
      </c>
      <c r="J446" s="102" t="s">
        <v>3902</v>
      </c>
      <c r="K446" s="102" t="s">
        <v>3903</v>
      </c>
      <c r="L446" s="25" t="s">
        <v>349</v>
      </c>
      <c r="M446" s="25" t="s">
        <v>71</v>
      </c>
      <c r="N446" s="25" t="s">
        <v>3904</v>
      </c>
      <c r="O446" s="25" t="s">
        <v>3905</v>
      </c>
      <c r="P446" s="25" t="s">
        <v>3906</v>
      </c>
      <c r="Q446" s="25" t="s">
        <v>890</v>
      </c>
      <c r="R446" s="25" t="s">
        <v>3894</v>
      </c>
      <c r="S446" s="66" t="s">
        <v>1126</v>
      </c>
      <c r="T446" s="25" t="s">
        <v>223</v>
      </c>
      <c r="U446" s="25">
        <v>2021</v>
      </c>
      <c r="V446" s="25" t="s">
        <v>79</v>
      </c>
      <c r="W446" s="25">
        <v>2021.01</v>
      </c>
      <c r="X446" s="25">
        <v>2021.12</v>
      </c>
      <c r="Y446" s="26">
        <v>600</v>
      </c>
      <c r="Z446" s="26">
        <v>500</v>
      </c>
      <c r="AA446" s="26"/>
      <c r="AB446" s="26"/>
      <c r="AC446" s="26">
        <v>100</v>
      </c>
      <c r="AD446" s="25" t="s">
        <v>3906</v>
      </c>
      <c r="AE446" s="25" t="s">
        <v>3907</v>
      </c>
      <c r="AF446" s="25" t="s">
        <v>78</v>
      </c>
      <c r="AG446" s="25" t="str">
        <f>VLOOKUP(B446,[1]Sheet1!$B:$K,10,0)</f>
        <v>否</v>
      </c>
      <c r="AH446" s="25" t="s">
        <v>78</v>
      </c>
      <c r="AI446" s="25" t="s">
        <v>79</v>
      </c>
      <c r="AJ446" s="27" t="str">
        <f>VLOOKUP(B446,[1]Sheet1!$B:$H,7,0)</f>
        <v>是</v>
      </c>
      <c r="AK446" s="27" t="str">
        <f>VLOOKUP(B446,[1]Sheet1!$B:$I,8,0)</f>
        <v>否</v>
      </c>
      <c r="AL446" s="25"/>
      <c r="AM446" s="27" t="str">
        <f>VLOOKUP(B446,[1]Sheet1!$B:$J,9,0)</f>
        <v>否</v>
      </c>
      <c r="AN446" s="25" t="s">
        <v>78</v>
      </c>
      <c r="AO446" s="25" t="s">
        <v>3243</v>
      </c>
      <c r="AP446" s="25">
        <v>13896955006</v>
      </c>
      <c r="AQ446" s="71" t="s">
        <v>1230</v>
      </c>
      <c r="AR446" s="26"/>
    </row>
    <row r="447" s="7" customFormat="1" ht="60" spans="1:44">
      <c r="A447" s="25">
        <v>440</v>
      </c>
      <c r="B447" s="29" t="s">
        <v>3908</v>
      </c>
      <c r="C447" s="25" t="s">
        <v>136</v>
      </c>
      <c r="D447" s="27" t="s">
        <v>3909</v>
      </c>
      <c r="E447" s="99" t="s">
        <v>3910</v>
      </c>
      <c r="F447" s="27" t="s">
        <v>102</v>
      </c>
      <c r="G447" s="27" t="s">
        <v>103</v>
      </c>
      <c r="H447" s="27" t="s">
        <v>3911</v>
      </c>
      <c r="I447" s="27" t="s">
        <v>3912</v>
      </c>
      <c r="J447" s="25" t="s">
        <v>3913</v>
      </c>
      <c r="K447" s="25" t="s">
        <v>3914</v>
      </c>
      <c r="L447" s="25" t="s">
        <v>70</v>
      </c>
      <c r="M447" s="25" t="s">
        <v>71</v>
      </c>
      <c r="N447" s="25" t="s">
        <v>3915</v>
      </c>
      <c r="O447" s="25" t="s">
        <v>3916</v>
      </c>
      <c r="P447" s="25" t="s">
        <v>3917</v>
      </c>
      <c r="Q447" s="27" t="s">
        <v>3113</v>
      </c>
      <c r="R447" s="27" t="s">
        <v>437</v>
      </c>
      <c r="S447" s="25" t="s">
        <v>1474</v>
      </c>
      <c r="T447" s="25" t="s">
        <v>1474</v>
      </c>
      <c r="U447" s="25">
        <v>2021</v>
      </c>
      <c r="V447" s="25" t="s">
        <v>78</v>
      </c>
      <c r="W447" s="27">
        <v>2021.01</v>
      </c>
      <c r="X447" s="27">
        <v>2021.12</v>
      </c>
      <c r="Y447" s="109">
        <v>10</v>
      </c>
      <c r="Z447" s="49"/>
      <c r="AA447" s="49"/>
      <c r="AB447" s="26"/>
      <c r="AC447" s="49">
        <v>10</v>
      </c>
      <c r="AD447" s="25">
        <v>1500</v>
      </c>
      <c r="AE447" s="25">
        <v>50</v>
      </c>
      <c r="AF447" s="25" t="s">
        <v>78</v>
      </c>
      <c r="AG447" s="25" t="s">
        <v>78</v>
      </c>
      <c r="AH447" s="25" t="s">
        <v>78</v>
      </c>
      <c r="AI447" s="25" t="s">
        <v>79</v>
      </c>
      <c r="AJ447" s="27" t="s">
        <v>78</v>
      </c>
      <c r="AK447" s="27" t="s">
        <v>78</v>
      </c>
      <c r="AL447" s="27"/>
      <c r="AM447" s="27" t="s">
        <v>78</v>
      </c>
      <c r="AN447" s="27"/>
      <c r="AO447" s="27" t="s">
        <v>1475</v>
      </c>
      <c r="AP447" s="25">
        <v>59222592</v>
      </c>
      <c r="AQ447" s="26"/>
      <c r="AR447" s="26" t="s">
        <v>81</v>
      </c>
    </row>
    <row r="448" s="7" customFormat="1" ht="120" spans="1:44">
      <c r="A448" s="25">
        <v>441</v>
      </c>
      <c r="B448" s="26" t="s">
        <v>3918</v>
      </c>
      <c r="C448" s="25" t="s">
        <v>536</v>
      </c>
      <c r="D448" s="25"/>
      <c r="E448" s="25" t="s">
        <v>3919</v>
      </c>
      <c r="F448" s="27" t="s">
        <v>102</v>
      </c>
      <c r="G448" s="25" t="s">
        <v>3920</v>
      </c>
      <c r="H448" s="25" t="s">
        <v>3921</v>
      </c>
      <c r="I448" s="25" t="s">
        <v>3922</v>
      </c>
      <c r="J448" s="25" t="s">
        <v>3921</v>
      </c>
      <c r="K448" s="25" t="s">
        <v>3923</v>
      </c>
      <c r="L448" s="25" t="s">
        <v>70</v>
      </c>
      <c r="M448" s="25" t="s">
        <v>71</v>
      </c>
      <c r="N448" s="25" t="s">
        <v>878</v>
      </c>
      <c r="O448" s="25" t="s">
        <v>3924</v>
      </c>
      <c r="P448" s="25" t="s">
        <v>3925</v>
      </c>
      <c r="Q448" s="43" t="s">
        <v>74</v>
      </c>
      <c r="R448" s="25" t="s">
        <v>75</v>
      </c>
      <c r="S448" s="25" t="s">
        <v>1562</v>
      </c>
      <c r="T448" s="25" t="s">
        <v>1562</v>
      </c>
      <c r="U448" s="27">
        <v>2021</v>
      </c>
      <c r="V448" s="25" t="s">
        <v>78</v>
      </c>
      <c r="W448" s="27">
        <v>2020.01</v>
      </c>
      <c r="X448" s="27">
        <v>2020.12</v>
      </c>
      <c r="Y448" s="49">
        <v>22</v>
      </c>
      <c r="Z448" s="49"/>
      <c r="AA448" s="49"/>
      <c r="AB448" s="26"/>
      <c r="AC448" s="49">
        <v>22</v>
      </c>
      <c r="AD448" s="25" t="s">
        <v>103</v>
      </c>
      <c r="AE448" s="25" t="s">
        <v>103</v>
      </c>
      <c r="AF448" s="25" t="s">
        <v>78</v>
      </c>
      <c r="AG448" s="25" t="s">
        <v>78</v>
      </c>
      <c r="AH448" s="25"/>
      <c r="AI448" s="25" t="s">
        <v>78</v>
      </c>
      <c r="AJ448" s="25" t="s">
        <v>78</v>
      </c>
      <c r="AK448" s="27" t="s">
        <v>78</v>
      </c>
      <c r="AL448" s="25"/>
      <c r="AM448" s="27" t="s">
        <v>78</v>
      </c>
      <c r="AN448" s="25"/>
      <c r="AO448" s="25" t="s">
        <v>3926</v>
      </c>
      <c r="AP448" s="27">
        <v>17783531065</v>
      </c>
      <c r="AQ448" s="27"/>
      <c r="AR448" s="26" t="s">
        <v>81</v>
      </c>
    </row>
    <row r="449" s="7" customFormat="1" ht="60" spans="1:44">
      <c r="A449" s="25">
        <v>442</v>
      </c>
      <c r="B449" s="51" t="s">
        <v>3927</v>
      </c>
      <c r="C449" s="25" t="s">
        <v>536</v>
      </c>
      <c r="D449" s="25" t="s">
        <v>997</v>
      </c>
      <c r="E449" s="37" t="s">
        <v>3928</v>
      </c>
      <c r="F449" s="37" t="s">
        <v>102</v>
      </c>
      <c r="G449" s="37" t="s">
        <v>3920</v>
      </c>
      <c r="H449" s="37" t="s">
        <v>3929</v>
      </c>
      <c r="I449" s="37" t="s">
        <v>3930</v>
      </c>
      <c r="J449" s="37" t="s">
        <v>3931</v>
      </c>
      <c r="K449" s="37" t="s">
        <v>2365</v>
      </c>
      <c r="L449" s="37" t="s">
        <v>106</v>
      </c>
      <c r="M449" s="37" t="s">
        <v>71</v>
      </c>
      <c r="N449" s="37" t="s">
        <v>107</v>
      </c>
      <c r="O449" s="37" t="s">
        <v>3931</v>
      </c>
      <c r="P449" s="37" t="s">
        <v>2365</v>
      </c>
      <c r="Q449" s="37" t="s">
        <v>915</v>
      </c>
      <c r="R449" s="37" t="s">
        <v>1911</v>
      </c>
      <c r="S449" s="25" t="s">
        <v>1562</v>
      </c>
      <c r="T449" s="37" t="s">
        <v>330</v>
      </c>
      <c r="U449" s="27">
        <v>2021</v>
      </c>
      <c r="V449" s="25" t="s">
        <v>78</v>
      </c>
      <c r="W449" s="27">
        <v>2021.01</v>
      </c>
      <c r="X449" s="27">
        <v>2021.12</v>
      </c>
      <c r="Y449" s="68">
        <v>54</v>
      </c>
      <c r="Z449" s="49"/>
      <c r="AA449" s="49"/>
      <c r="AB449" s="26"/>
      <c r="AC449" s="49">
        <v>54</v>
      </c>
      <c r="AD449" s="37" t="s">
        <v>3932</v>
      </c>
      <c r="AE449" s="37" t="s">
        <v>3933</v>
      </c>
      <c r="AF449" s="25" t="s">
        <v>78</v>
      </c>
      <c r="AG449" s="25" t="s">
        <v>78</v>
      </c>
      <c r="AH449" s="37" t="s">
        <v>78</v>
      </c>
      <c r="AI449" s="27" t="s">
        <v>79</v>
      </c>
      <c r="AJ449" s="37" t="s">
        <v>79</v>
      </c>
      <c r="AK449" s="37" t="s">
        <v>78</v>
      </c>
      <c r="AL449" s="37"/>
      <c r="AM449" s="37" t="s">
        <v>78</v>
      </c>
      <c r="AN449" s="25"/>
      <c r="AO449" s="37" t="s">
        <v>798</v>
      </c>
      <c r="AP449" s="37">
        <v>13609457007</v>
      </c>
      <c r="AQ449" s="26"/>
      <c r="AR449" s="26" t="s">
        <v>81</v>
      </c>
    </row>
    <row r="450" s="8" customFormat="1" ht="72" spans="1:44">
      <c r="A450" s="25">
        <v>443</v>
      </c>
      <c r="B450" s="26" t="s">
        <v>3934</v>
      </c>
      <c r="C450" s="25" t="s">
        <v>136</v>
      </c>
      <c r="D450" s="25" t="s">
        <v>2632</v>
      </c>
      <c r="E450" s="25" t="s">
        <v>3935</v>
      </c>
      <c r="F450" s="37" t="s">
        <v>102</v>
      </c>
      <c r="G450" s="25" t="s">
        <v>1667</v>
      </c>
      <c r="H450" s="37" t="s">
        <v>3936</v>
      </c>
      <c r="I450" s="27" t="s">
        <v>303</v>
      </c>
      <c r="J450" s="25" t="s">
        <v>3937</v>
      </c>
      <c r="K450" s="25" t="s">
        <v>3938</v>
      </c>
      <c r="L450" s="27" t="s">
        <v>305</v>
      </c>
      <c r="M450" s="27" t="s">
        <v>306</v>
      </c>
      <c r="N450" s="25" t="s">
        <v>3939</v>
      </c>
      <c r="O450" s="25" t="s">
        <v>3940</v>
      </c>
      <c r="P450" s="25" t="s">
        <v>3941</v>
      </c>
      <c r="Q450" s="25" t="s">
        <v>1165</v>
      </c>
      <c r="R450" s="27" t="s">
        <v>310</v>
      </c>
      <c r="S450" s="66" t="s">
        <v>1126</v>
      </c>
      <c r="T450" s="25" t="s">
        <v>311</v>
      </c>
      <c r="U450" s="25">
        <v>2021</v>
      </c>
      <c r="V450" s="25" t="s">
        <v>79</v>
      </c>
      <c r="W450" s="25">
        <v>2021.11</v>
      </c>
      <c r="X450" s="25">
        <v>2022.02</v>
      </c>
      <c r="Y450" s="26">
        <v>430</v>
      </c>
      <c r="Z450" s="26">
        <v>430</v>
      </c>
      <c r="AA450" s="26"/>
      <c r="AB450" s="25"/>
      <c r="AC450" s="26"/>
      <c r="AD450" s="25" t="s">
        <v>3942</v>
      </c>
      <c r="AE450" s="25">
        <v>338</v>
      </c>
      <c r="AF450" s="25" t="s">
        <v>78</v>
      </c>
      <c r="AG450" s="25" t="str">
        <f>VLOOKUP(B450,[1]Sheet1!$B:$K,10,0)</f>
        <v>否</v>
      </c>
      <c r="AH450" s="25" t="s">
        <v>78</v>
      </c>
      <c r="AI450" s="25" t="s">
        <v>79</v>
      </c>
      <c r="AJ450" s="27" t="str">
        <f>VLOOKUP(B450,[1]Sheet1!$B:$H,7,0)</f>
        <v>是</v>
      </c>
      <c r="AK450" s="27" t="str">
        <f>VLOOKUP(B450,[1]Sheet1!$B:$I,8,0)</f>
        <v>否</v>
      </c>
      <c r="AL450" s="25"/>
      <c r="AM450" s="27" t="str">
        <f>VLOOKUP(B450,[1]Sheet1!$B:$J,9,0)</f>
        <v>否</v>
      </c>
      <c r="AN450" s="27"/>
      <c r="AO450" s="25" t="s">
        <v>3943</v>
      </c>
      <c r="AP450" s="25">
        <v>15310500663</v>
      </c>
      <c r="AQ450" s="71" t="s">
        <v>1230</v>
      </c>
      <c r="AR450" s="26"/>
    </row>
    <row r="451" s="8" customFormat="1" ht="48" spans="1:44">
      <c r="A451" s="25">
        <v>444</v>
      </c>
      <c r="B451" s="101" t="s">
        <v>3944</v>
      </c>
      <c r="C451" s="25" t="s">
        <v>136</v>
      </c>
      <c r="D451" s="25" t="s">
        <v>137</v>
      </c>
      <c r="E451" s="25" t="s">
        <v>3945</v>
      </c>
      <c r="F451" s="25" t="s">
        <v>102</v>
      </c>
      <c r="G451" s="25" t="s">
        <v>3946</v>
      </c>
      <c r="H451" s="37" t="s">
        <v>3947</v>
      </c>
      <c r="I451" s="27" t="s">
        <v>3948</v>
      </c>
      <c r="J451" s="25" t="s">
        <v>3945</v>
      </c>
      <c r="K451" s="25" t="s">
        <v>3949</v>
      </c>
      <c r="L451" s="27" t="s">
        <v>106</v>
      </c>
      <c r="M451" s="27" t="s">
        <v>71</v>
      </c>
      <c r="N451" s="25" t="s">
        <v>3950</v>
      </c>
      <c r="O451" s="25" t="s">
        <v>3951</v>
      </c>
      <c r="P451" s="25" t="s">
        <v>3952</v>
      </c>
      <c r="Q451" s="25" t="s">
        <v>3953</v>
      </c>
      <c r="R451" s="27" t="s">
        <v>3954</v>
      </c>
      <c r="S451" s="66" t="s">
        <v>1126</v>
      </c>
      <c r="T451" s="25" t="s">
        <v>364</v>
      </c>
      <c r="U451" s="25">
        <v>2021</v>
      </c>
      <c r="V451" s="25" t="s">
        <v>79</v>
      </c>
      <c r="W451" s="25">
        <v>2021.11</v>
      </c>
      <c r="X451" s="25">
        <v>2022.02</v>
      </c>
      <c r="Y451" s="26">
        <v>64.7331</v>
      </c>
      <c r="Z451" s="26">
        <v>64.7331</v>
      </c>
      <c r="AA451" s="26"/>
      <c r="AB451" s="25"/>
      <c r="AC451" s="26"/>
      <c r="AD451" s="25">
        <v>4576</v>
      </c>
      <c r="AE451" s="25" t="s">
        <v>3955</v>
      </c>
      <c r="AF451" s="25" t="s">
        <v>78</v>
      </c>
      <c r="AG451" s="25" t="str">
        <f>VLOOKUP(B451,[1]Sheet1!$B:$K,10,0)</f>
        <v>否</v>
      </c>
      <c r="AH451" s="25" t="s">
        <v>78</v>
      </c>
      <c r="AI451" s="25" t="s">
        <v>79</v>
      </c>
      <c r="AJ451" s="27" t="str">
        <f>VLOOKUP(B451,[1]Sheet1!$B:$H,7,0)</f>
        <v>是</v>
      </c>
      <c r="AK451" s="27" t="str">
        <f>VLOOKUP(B451,[1]Sheet1!$B:$I,8,0)</f>
        <v>否</v>
      </c>
      <c r="AL451" s="25"/>
      <c r="AM451" s="27" t="str">
        <f>VLOOKUP(B451,[1]Sheet1!$B:$J,9,0)</f>
        <v>否</v>
      </c>
      <c r="AN451" s="27"/>
      <c r="AO451" s="25" t="s">
        <v>3600</v>
      </c>
      <c r="AP451" s="25" t="s">
        <v>3956</v>
      </c>
      <c r="AQ451" s="71" t="s">
        <v>1230</v>
      </c>
      <c r="AR451" s="26"/>
    </row>
    <row r="452" s="7" customFormat="1" ht="60.75" customHeight="1" spans="1:44">
      <c r="A452" s="25">
        <v>445</v>
      </c>
      <c r="B452" s="101" t="s">
        <v>3957</v>
      </c>
      <c r="C452" s="26" t="s">
        <v>536</v>
      </c>
      <c r="D452" s="26" t="s">
        <v>1549</v>
      </c>
      <c r="E452" s="26" t="s">
        <v>3958</v>
      </c>
      <c r="F452" s="26" t="s">
        <v>102</v>
      </c>
      <c r="G452" s="26" t="s">
        <v>3959</v>
      </c>
      <c r="H452" s="26" t="s">
        <v>3958</v>
      </c>
      <c r="I452" s="25" t="s">
        <v>3960</v>
      </c>
      <c r="J452" s="25" t="s">
        <v>3961</v>
      </c>
      <c r="K452" s="25" t="s">
        <v>3962</v>
      </c>
      <c r="L452" s="25" t="s">
        <v>3963</v>
      </c>
      <c r="M452" s="25" t="s">
        <v>3964</v>
      </c>
      <c r="N452" s="25" t="s">
        <v>3965</v>
      </c>
      <c r="O452" s="25" t="s">
        <v>1099</v>
      </c>
      <c r="P452" s="25" t="s">
        <v>3966</v>
      </c>
      <c r="Q452" s="43" t="s">
        <v>3967</v>
      </c>
      <c r="R452" s="25" t="s">
        <v>2097</v>
      </c>
      <c r="S452" s="25" t="s">
        <v>1562</v>
      </c>
      <c r="T452" s="25" t="s">
        <v>1562</v>
      </c>
      <c r="U452" s="26">
        <v>2021</v>
      </c>
      <c r="V452" s="25" t="s">
        <v>78</v>
      </c>
      <c r="W452" s="26">
        <v>2021.11</v>
      </c>
      <c r="X452" s="26">
        <v>2021.12</v>
      </c>
      <c r="Y452" s="49">
        <v>100</v>
      </c>
      <c r="Z452" s="49"/>
      <c r="AA452" s="49"/>
      <c r="AB452" s="26"/>
      <c r="AC452" s="49">
        <v>100</v>
      </c>
      <c r="AD452" s="26">
        <v>68</v>
      </c>
      <c r="AE452" s="26">
        <v>0</v>
      </c>
      <c r="AF452" s="25" t="s">
        <v>78</v>
      </c>
      <c r="AG452" s="25" t="s">
        <v>78</v>
      </c>
      <c r="AH452" s="25" t="s">
        <v>78</v>
      </c>
      <c r="AI452" s="25" t="s">
        <v>78</v>
      </c>
      <c r="AJ452" s="25" t="s">
        <v>78</v>
      </c>
      <c r="AK452" s="25" t="s">
        <v>78</v>
      </c>
      <c r="AL452" s="25" t="s">
        <v>3657</v>
      </c>
      <c r="AM452" s="25" t="s">
        <v>78</v>
      </c>
      <c r="AN452" s="25" t="s">
        <v>3657</v>
      </c>
      <c r="AO452" s="25" t="s">
        <v>1569</v>
      </c>
      <c r="AP452" s="25">
        <v>18166360180</v>
      </c>
      <c r="AQ452" s="26"/>
      <c r="AR452" s="26" t="s">
        <v>81</v>
      </c>
    </row>
    <row r="453" s="7" customFormat="1" ht="33.75" customHeight="1" spans="1:44">
      <c r="A453" s="25">
        <v>446</v>
      </c>
      <c r="B453" s="101" t="s">
        <v>3968</v>
      </c>
      <c r="C453" s="26" t="s">
        <v>991</v>
      </c>
      <c r="D453" s="26" t="s">
        <v>1467</v>
      </c>
      <c r="E453" s="26" t="s">
        <v>3969</v>
      </c>
      <c r="F453" s="26" t="s">
        <v>1530</v>
      </c>
      <c r="G453" s="26" t="s">
        <v>3253</v>
      </c>
      <c r="H453" s="26" t="s">
        <v>3970</v>
      </c>
      <c r="I453" s="26" t="s">
        <v>3970</v>
      </c>
      <c r="J453" s="101" t="s">
        <v>3969</v>
      </c>
      <c r="K453" s="26" t="s">
        <v>3971</v>
      </c>
      <c r="L453" s="26" t="s">
        <v>70</v>
      </c>
      <c r="M453" s="26" t="s">
        <v>71</v>
      </c>
      <c r="N453" s="26" t="s">
        <v>3972</v>
      </c>
      <c r="O453" s="26" t="s">
        <v>3973</v>
      </c>
      <c r="P453" s="26" t="s">
        <v>3970</v>
      </c>
      <c r="Q453" s="26" t="s">
        <v>1515</v>
      </c>
      <c r="R453" s="26" t="s">
        <v>437</v>
      </c>
      <c r="S453" s="25" t="s">
        <v>1474</v>
      </c>
      <c r="T453" s="25" t="s">
        <v>1474</v>
      </c>
      <c r="U453" s="26">
        <v>2021</v>
      </c>
      <c r="V453" s="26" t="s">
        <v>79</v>
      </c>
      <c r="W453" s="26">
        <v>2021.11</v>
      </c>
      <c r="X453" s="26">
        <v>2021.12</v>
      </c>
      <c r="Y453" s="101">
        <v>60</v>
      </c>
      <c r="Z453" s="26">
        <v>30</v>
      </c>
      <c r="AA453" s="26"/>
      <c r="AB453" s="26"/>
      <c r="AC453" s="26">
        <v>30</v>
      </c>
      <c r="AD453" s="26">
        <v>800</v>
      </c>
      <c r="AE453" s="26">
        <v>0</v>
      </c>
      <c r="AF453" s="25" t="s">
        <v>78</v>
      </c>
      <c r="AG453" s="25" t="str">
        <f>VLOOKUP(B453,[1]Sheet1!$B:$K,10,0)</f>
        <v>否</v>
      </c>
      <c r="AH453" s="25" t="s">
        <v>79</v>
      </c>
      <c r="AI453" s="25" t="s">
        <v>79</v>
      </c>
      <c r="AJ453" s="27" t="str">
        <f>VLOOKUP(B453,[1]Sheet1!$B:$H,7,0)</f>
        <v>是</v>
      </c>
      <c r="AK453" s="27" t="str">
        <f>VLOOKUP(B453,[1]Sheet1!$B:$I,8,0)</f>
        <v>否</v>
      </c>
      <c r="AL453" s="25" t="s">
        <v>3657</v>
      </c>
      <c r="AM453" s="27" t="str">
        <f>VLOOKUP(B453,[1]Sheet1!$B:$J,9,0)</f>
        <v>否</v>
      </c>
      <c r="AN453" s="25" t="s">
        <v>78</v>
      </c>
      <c r="AO453" s="25" t="s">
        <v>1475</v>
      </c>
      <c r="AP453" s="25">
        <v>13436035698</v>
      </c>
      <c r="AQ453" s="71" t="s">
        <v>1230</v>
      </c>
      <c r="AR453" s="26"/>
    </row>
    <row r="454" s="7" customFormat="1" ht="33.75" customHeight="1" spans="1:44">
      <c r="A454" s="25">
        <v>447</v>
      </c>
      <c r="B454" s="101" t="s">
        <v>3974</v>
      </c>
      <c r="C454" s="26" t="s">
        <v>991</v>
      </c>
      <c r="D454" s="26" t="s">
        <v>1467</v>
      </c>
      <c r="E454" s="26" t="s">
        <v>3975</v>
      </c>
      <c r="F454" s="26" t="s">
        <v>102</v>
      </c>
      <c r="G454" s="26" t="s">
        <v>3976</v>
      </c>
      <c r="H454" s="26" t="s">
        <v>3977</v>
      </c>
      <c r="I454" s="26" t="s">
        <v>3977</v>
      </c>
      <c r="J454" s="101" t="s">
        <v>3975</v>
      </c>
      <c r="K454" s="26" t="s">
        <v>3975</v>
      </c>
      <c r="L454" s="26" t="s">
        <v>70</v>
      </c>
      <c r="M454" s="26" t="s">
        <v>71</v>
      </c>
      <c r="N454" s="26" t="s">
        <v>3978</v>
      </c>
      <c r="O454" s="26" t="s">
        <v>3979</v>
      </c>
      <c r="P454" s="26" t="s">
        <v>3977</v>
      </c>
      <c r="Q454" s="26" t="s">
        <v>1515</v>
      </c>
      <c r="R454" s="26" t="s">
        <v>437</v>
      </c>
      <c r="S454" s="25" t="s">
        <v>1474</v>
      </c>
      <c r="T454" s="25" t="s">
        <v>1474</v>
      </c>
      <c r="U454" s="26">
        <v>2021</v>
      </c>
      <c r="V454" s="26" t="s">
        <v>79</v>
      </c>
      <c r="W454" s="26">
        <v>2021.11</v>
      </c>
      <c r="X454" s="26">
        <v>2021.12</v>
      </c>
      <c r="Y454" s="101">
        <v>380</v>
      </c>
      <c r="Z454" s="26">
        <v>180</v>
      </c>
      <c r="AA454" s="26"/>
      <c r="AB454" s="26"/>
      <c r="AC454" s="26">
        <v>200</v>
      </c>
      <c r="AD454" s="26">
        <v>3000</v>
      </c>
      <c r="AE454" s="26">
        <v>0</v>
      </c>
      <c r="AF454" s="25" t="s">
        <v>78</v>
      </c>
      <c r="AG454" s="25" t="str">
        <f>VLOOKUP(B454,[1]Sheet1!$B:$K,10,0)</f>
        <v>是</v>
      </c>
      <c r="AH454" s="25" t="s">
        <v>79</v>
      </c>
      <c r="AI454" s="25" t="s">
        <v>79</v>
      </c>
      <c r="AJ454" s="27" t="str">
        <f>VLOOKUP(B454,[1]Sheet1!$B:$H,7,0)</f>
        <v>是</v>
      </c>
      <c r="AK454" s="27" t="str">
        <f>VLOOKUP(B454,[1]Sheet1!$B:$I,8,0)</f>
        <v>否</v>
      </c>
      <c r="AL454" s="25" t="s">
        <v>3657</v>
      </c>
      <c r="AM454" s="27" t="str">
        <f>VLOOKUP(B454,[1]Sheet1!$B:$J,9,0)</f>
        <v>否</v>
      </c>
      <c r="AN454" s="25" t="s">
        <v>78</v>
      </c>
      <c r="AO454" s="25" t="s">
        <v>1475</v>
      </c>
      <c r="AP454" s="25">
        <v>13436035698</v>
      </c>
      <c r="AQ454" s="71" t="s">
        <v>1230</v>
      </c>
      <c r="AR454" s="26"/>
    </row>
    <row r="455" s="7" customFormat="1" ht="33.75" customHeight="1" spans="1:44">
      <c r="A455" s="25">
        <v>448</v>
      </c>
      <c r="B455" s="101" t="s">
        <v>3980</v>
      </c>
      <c r="C455" s="26" t="s">
        <v>991</v>
      </c>
      <c r="D455" s="26" t="s">
        <v>1467</v>
      </c>
      <c r="E455" s="26" t="s">
        <v>3981</v>
      </c>
      <c r="F455" s="26" t="s">
        <v>1530</v>
      </c>
      <c r="G455" s="26" t="s">
        <v>3982</v>
      </c>
      <c r="H455" s="26" t="s">
        <v>3983</v>
      </c>
      <c r="I455" s="26" t="s">
        <v>3983</v>
      </c>
      <c r="J455" s="101" t="s">
        <v>3981</v>
      </c>
      <c r="K455" s="26" t="s">
        <v>3981</v>
      </c>
      <c r="L455" s="26" t="s">
        <v>70</v>
      </c>
      <c r="M455" s="26" t="s">
        <v>71</v>
      </c>
      <c r="N455" s="26" t="s">
        <v>3972</v>
      </c>
      <c r="O455" s="26" t="s">
        <v>3984</v>
      </c>
      <c r="P455" s="26" t="s">
        <v>3983</v>
      </c>
      <c r="Q455" s="26" t="s">
        <v>1515</v>
      </c>
      <c r="R455" s="26" t="s">
        <v>437</v>
      </c>
      <c r="S455" s="25" t="s">
        <v>1474</v>
      </c>
      <c r="T455" s="25" t="s">
        <v>1474</v>
      </c>
      <c r="U455" s="26">
        <v>2021</v>
      </c>
      <c r="V455" s="26" t="s">
        <v>79</v>
      </c>
      <c r="W455" s="26">
        <v>2021.11</v>
      </c>
      <c r="X455" s="26">
        <v>2021.12</v>
      </c>
      <c r="Y455" s="101">
        <v>150</v>
      </c>
      <c r="Z455" s="26">
        <v>80</v>
      </c>
      <c r="AA455" s="26"/>
      <c r="AB455" s="26"/>
      <c r="AC455" s="26">
        <v>70</v>
      </c>
      <c r="AD455" s="26">
        <v>2000</v>
      </c>
      <c r="AE455" s="26">
        <v>0</v>
      </c>
      <c r="AF455" s="25" t="s">
        <v>78</v>
      </c>
      <c r="AG455" s="25" t="str">
        <f>VLOOKUP(B455,[1]Sheet1!$B:$K,10,0)</f>
        <v>否</v>
      </c>
      <c r="AH455" s="25" t="s">
        <v>79</v>
      </c>
      <c r="AI455" s="25" t="s">
        <v>79</v>
      </c>
      <c r="AJ455" s="27" t="str">
        <f>VLOOKUP(B455,[1]Sheet1!$B:$H,7,0)</f>
        <v>是</v>
      </c>
      <c r="AK455" s="27" t="str">
        <f>VLOOKUP(B455,[1]Sheet1!$B:$I,8,0)</f>
        <v>否</v>
      </c>
      <c r="AL455" s="25" t="s">
        <v>3657</v>
      </c>
      <c r="AM455" s="27" t="str">
        <f>VLOOKUP(B455,[1]Sheet1!$B:$J,9,0)</f>
        <v>否</v>
      </c>
      <c r="AN455" s="25" t="s">
        <v>78</v>
      </c>
      <c r="AO455" s="25" t="s">
        <v>1475</v>
      </c>
      <c r="AP455" s="25">
        <v>13436035698</v>
      </c>
      <c r="AQ455" s="71" t="s">
        <v>1230</v>
      </c>
      <c r="AR455" s="26"/>
    </row>
    <row r="456" s="7" customFormat="1" ht="33.75" customHeight="1" spans="1:44">
      <c r="A456" s="25">
        <v>449</v>
      </c>
      <c r="B456" s="101" t="s">
        <v>3985</v>
      </c>
      <c r="C456" s="26" t="s">
        <v>136</v>
      </c>
      <c r="D456" s="26" t="s">
        <v>137</v>
      </c>
      <c r="E456" s="26" t="s">
        <v>3986</v>
      </c>
      <c r="F456" s="26" t="s">
        <v>1530</v>
      </c>
      <c r="G456" s="26" t="s">
        <v>3987</v>
      </c>
      <c r="H456" s="26" t="s">
        <v>3988</v>
      </c>
      <c r="I456" s="26" t="s">
        <v>3988</v>
      </c>
      <c r="J456" s="102" t="s">
        <v>3986</v>
      </c>
      <c r="K456" s="26" t="s">
        <v>3989</v>
      </c>
      <c r="L456" s="26" t="s">
        <v>70</v>
      </c>
      <c r="M456" s="26" t="s">
        <v>71</v>
      </c>
      <c r="N456" s="26" t="s">
        <v>3990</v>
      </c>
      <c r="O456" s="26" t="s">
        <v>3984</v>
      </c>
      <c r="P456" s="26" t="s">
        <v>3988</v>
      </c>
      <c r="Q456" s="26" t="s">
        <v>1515</v>
      </c>
      <c r="R456" s="26" t="s">
        <v>437</v>
      </c>
      <c r="S456" s="25" t="s">
        <v>1474</v>
      </c>
      <c r="T456" s="25" t="s">
        <v>1474</v>
      </c>
      <c r="U456" s="26">
        <v>2021</v>
      </c>
      <c r="V456" s="26" t="s">
        <v>79</v>
      </c>
      <c r="W456" s="26">
        <v>2021.11</v>
      </c>
      <c r="X456" s="26">
        <v>2021.12</v>
      </c>
      <c r="Y456" s="101">
        <v>50</v>
      </c>
      <c r="Z456" s="26">
        <v>30</v>
      </c>
      <c r="AA456" s="26"/>
      <c r="AB456" s="26"/>
      <c r="AC456" s="26">
        <v>20</v>
      </c>
      <c r="AD456" s="26">
        <v>2000</v>
      </c>
      <c r="AE456" s="26">
        <v>0</v>
      </c>
      <c r="AF456" s="25" t="s">
        <v>78</v>
      </c>
      <c r="AG456" s="25" t="str">
        <f>VLOOKUP(B456,[1]Sheet1!$B:$K,10,0)</f>
        <v>否</v>
      </c>
      <c r="AH456" s="25" t="s">
        <v>78</v>
      </c>
      <c r="AI456" s="25" t="s">
        <v>79</v>
      </c>
      <c r="AJ456" s="27" t="str">
        <f>VLOOKUP(B456,[1]Sheet1!$B:$H,7,0)</f>
        <v>是</v>
      </c>
      <c r="AK456" s="27" t="str">
        <f>VLOOKUP(B456,[1]Sheet1!$B:$I,8,0)</f>
        <v>否</v>
      </c>
      <c r="AL456" s="25" t="s">
        <v>3657</v>
      </c>
      <c r="AM456" s="27" t="str">
        <f>VLOOKUP(B456,[1]Sheet1!$B:$J,9,0)</f>
        <v>否</v>
      </c>
      <c r="AN456" s="25" t="s">
        <v>78</v>
      </c>
      <c r="AO456" s="25" t="s">
        <v>1475</v>
      </c>
      <c r="AP456" s="25">
        <v>13436035698</v>
      </c>
      <c r="AQ456" s="71" t="s">
        <v>1230</v>
      </c>
      <c r="AR456" s="26"/>
    </row>
    <row r="457" s="7" customFormat="1" ht="33.75" customHeight="1" spans="1:44">
      <c r="A457" s="25">
        <v>450</v>
      </c>
      <c r="B457" s="101" t="s">
        <v>3991</v>
      </c>
      <c r="C457" s="26" t="s">
        <v>136</v>
      </c>
      <c r="D457" s="26" t="s">
        <v>137</v>
      </c>
      <c r="E457" s="26" t="s">
        <v>3992</v>
      </c>
      <c r="F457" s="26" t="s">
        <v>1530</v>
      </c>
      <c r="G457" s="26" t="s">
        <v>3993</v>
      </c>
      <c r="H457" s="26" t="s">
        <v>3994</v>
      </c>
      <c r="I457" s="26" t="s">
        <v>3994</v>
      </c>
      <c r="J457" s="26" t="s">
        <v>3992</v>
      </c>
      <c r="K457" s="26" t="s">
        <v>3995</v>
      </c>
      <c r="L457" s="26" t="s">
        <v>70</v>
      </c>
      <c r="M457" s="26" t="s">
        <v>71</v>
      </c>
      <c r="N457" s="26" t="s">
        <v>3996</v>
      </c>
      <c r="O457" s="26" t="s">
        <v>3979</v>
      </c>
      <c r="P457" s="26" t="s">
        <v>3994</v>
      </c>
      <c r="Q457" s="26" t="s">
        <v>1515</v>
      </c>
      <c r="R457" s="26" t="s">
        <v>437</v>
      </c>
      <c r="S457" s="25" t="s">
        <v>1474</v>
      </c>
      <c r="T457" s="25" t="s">
        <v>1474</v>
      </c>
      <c r="U457" s="26">
        <v>2021</v>
      </c>
      <c r="V457" s="26" t="s">
        <v>79</v>
      </c>
      <c r="W457" s="26">
        <v>2021.11</v>
      </c>
      <c r="X457" s="26">
        <v>2021.12</v>
      </c>
      <c r="Y457" s="101">
        <v>160</v>
      </c>
      <c r="Z457" s="26">
        <v>80</v>
      </c>
      <c r="AA457" s="26"/>
      <c r="AB457" s="26"/>
      <c r="AC457" s="26">
        <v>80</v>
      </c>
      <c r="AD457" s="26">
        <v>2000</v>
      </c>
      <c r="AE457" s="26">
        <v>0</v>
      </c>
      <c r="AF457" s="25" t="s">
        <v>78</v>
      </c>
      <c r="AG457" s="25" t="str">
        <f>VLOOKUP(B457,[1]Sheet1!$B:$K,10,0)</f>
        <v>否</v>
      </c>
      <c r="AH457" s="25" t="s">
        <v>78</v>
      </c>
      <c r="AI457" s="25" t="s">
        <v>79</v>
      </c>
      <c r="AJ457" s="27" t="str">
        <f>VLOOKUP(B457,[1]Sheet1!$B:$H,7,0)</f>
        <v>是</v>
      </c>
      <c r="AK457" s="27" t="str">
        <f>VLOOKUP(B457,[1]Sheet1!$B:$I,8,0)</f>
        <v>否</v>
      </c>
      <c r="AL457" s="25" t="s">
        <v>3657</v>
      </c>
      <c r="AM457" s="27" t="str">
        <f>VLOOKUP(B457,[1]Sheet1!$B:$J,9,0)</f>
        <v>否</v>
      </c>
      <c r="AN457" s="25" t="s">
        <v>78</v>
      </c>
      <c r="AO457" s="25" t="s">
        <v>1475</v>
      </c>
      <c r="AP457" s="25">
        <v>13436035698</v>
      </c>
      <c r="AQ457" s="71" t="s">
        <v>1230</v>
      </c>
      <c r="AR457" s="26"/>
    </row>
    <row r="458" s="7" customFormat="1" ht="33.75" customHeight="1" spans="1:44">
      <c r="A458" s="25">
        <v>451</v>
      </c>
      <c r="B458" s="101" t="s">
        <v>3997</v>
      </c>
      <c r="C458" s="26" t="s">
        <v>991</v>
      </c>
      <c r="D458" s="26" t="s">
        <v>1467</v>
      </c>
      <c r="E458" s="26" t="s">
        <v>3998</v>
      </c>
      <c r="F458" s="26" t="s">
        <v>1530</v>
      </c>
      <c r="G458" s="26" t="s">
        <v>3999</v>
      </c>
      <c r="H458" s="26" t="s">
        <v>4000</v>
      </c>
      <c r="I458" s="26" t="s">
        <v>4000</v>
      </c>
      <c r="J458" s="26" t="s">
        <v>3998</v>
      </c>
      <c r="K458" s="26" t="s">
        <v>3998</v>
      </c>
      <c r="L458" s="26" t="s">
        <v>70</v>
      </c>
      <c r="M458" s="26" t="s">
        <v>71</v>
      </c>
      <c r="N458" s="26" t="s">
        <v>3972</v>
      </c>
      <c r="O458" s="26" t="s">
        <v>3984</v>
      </c>
      <c r="P458" s="26" t="s">
        <v>4000</v>
      </c>
      <c r="Q458" s="26" t="s">
        <v>1515</v>
      </c>
      <c r="R458" s="26" t="s">
        <v>437</v>
      </c>
      <c r="S458" s="25" t="s">
        <v>1474</v>
      </c>
      <c r="T458" s="25" t="s">
        <v>1474</v>
      </c>
      <c r="U458" s="26">
        <v>2021</v>
      </c>
      <c r="V458" s="26" t="s">
        <v>79</v>
      </c>
      <c r="W458" s="26">
        <v>2021.11</v>
      </c>
      <c r="X458" s="26">
        <v>2021.12</v>
      </c>
      <c r="Y458" s="101">
        <v>272</v>
      </c>
      <c r="Z458" s="26">
        <v>20</v>
      </c>
      <c r="AA458" s="26"/>
      <c r="AB458" s="26"/>
      <c r="AC458" s="101">
        <v>252</v>
      </c>
      <c r="AD458" s="26">
        <v>2000</v>
      </c>
      <c r="AE458" s="26">
        <v>0</v>
      </c>
      <c r="AF458" s="25" t="s">
        <v>78</v>
      </c>
      <c r="AG458" s="25" t="str">
        <f>VLOOKUP(B458,[1]Sheet1!$B:$K,10,0)</f>
        <v>否</v>
      </c>
      <c r="AH458" s="25" t="s">
        <v>79</v>
      </c>
      <c r="AI458" s="25" t="s">
        <v>79</v>
      </c>
      <c r="AJ458" s="27" t="str">
        <f>VLOOKUP(B458,[1]Sheet1!$B:$H,7,0)</f>
        <v>是</v>
      </c>
      <c r="AK458" s="27" t="str">
        <f>VLOOKUP(B458,[1]Sheet1!$B:$I,8,0)</f>
        <v>否</v>
      </c>
      <c r="AL458" s="25" t="s">
        <v>3657</v>
      </c>
      <c r="AM458" s="27" t="str">
        <f>VLOOKUP(B458,[1]Sheet1!$B:$J,9,0)</f>
        <v>否</v>
      </c>
      <c r="AN458" s="25" t="s">
        <v>78</v>
      </c>
      <c r="AO458" s="25" t="s">
        <v>1475</v>
      </c>
      <c r="AP458" s="25">
        <v>13436035698</v>
      </c>
      <c r="AQ458" s="71" t="s">
        <v>1230</v>
      </c>
      <c r="AR458" s="26"/>
    </row>
    <row r="459" s="7" customFormat="1" ht="66.75" customHeight="1" spans="1:44">
      <c r="A459" s="25">
        <v>452</v>
      </c>
      <c r="B459" s="101" t="s">
        <v>4001</v>
      </c>
      <c r="C459" s="26" t="s">
        <v>136</v>
      </c>
      <c r="D459" s="26" t="s">
        <v>137</v>
      </c>
      <c r="E459" s="26" t="s">
        <v>4002</v>
      </c>
      <c r="F459" s="26" t="s">
        <v>1946</v>
      </c>
      <c r="G459" s="26" t="s">
        <v>4003</v>
      </c>
      <c r="H459" s="26" t="s">
        <v>4004</v>
      </c>
      <c r="I459" s="26" t="s">
        <v>4005</v>
      </c>
      <c r="J459" s="26" t="s">
        <v>4006</v>
      </c>
      <c r="K459" s="26" t="s">
        <v>4007</v>
      </c>
      <c r="L459" s="26" t="s">
        <v>106</v>
      </c>
      <c r="M459" s="26" t="s">
        <v>71</v>
      </c>
      <c r="N459" s="26" t="s">
        <v>4008</v>
      </c>
      <c r="O459" s="26" t="s">
        <v>2096</v>
      </c>
      <c r="P459" s="26" t="s">
        <v>4009</v>
      </c>
      <c r="Q459" s="26" t="s">
        <v>2670</v>
      </c>
      <c r="R459" s="26" t="s">
        <v>111</v>
      </c>
      <c r="S459" s="25" t="s">
        <v>1474</v>
      </c>
      <c r="T459" s="26" t="s">
        <v>198</v>
      </c>
      <c r="U459" s="26">
        <v>2021</v>
      </c>
      <c r="V459" s="26" t="s">
        <v>79</v>
      </c>
      <c r="W459" s="26">
        <v>2021.11</v>
      </c>
      <c r="X459" s="26">
        <v>2021.12</v>
      </c>
      <c r="Y459" s="26">
        <v>70</v>
      </c>
      <c r="Z459" s="26">
        <v>70</v>
      </c>
      <c r="AA459" s="26"/>
      <c r="AB459" s="26"/>
      <c r="AC459" s="26"/>
      <c r="AD459" s="26" t="s">
        <v>4010</v>
      </c>
      <c r="AE459" s="26" t="s">
        <v>4010</v>
      </c>
      <c r="AF459" s="25" t="s">
        <v>78</v>
      </c>
      <c r="AG459" s="25" t="str">
        <f>VLOOKUP(B459,[1]Sheet1!$B:$K,10,0)</f>
        <v>否</v>
      </c>
      <c r="AH459" s="25"/>
      <c r="AI459" s="25" t="s">
        <v>79</v>
      </c>
      <c r="AJ459" s="27" t="str">
        <f>VLOOKUP(B459,[1]Sheet1!$B:$H,7,0)</f>
        <v>是</v>
      </c>
      <c r="AK459" s="27" t="str">
        <f>VLOOKUP(B459,[1]Sheet1!$B:$I,8,0)</f>
        <v>否</v>
      </c>
      <c r="AL459" s="25"/>
      <c r="AM459" s="27" t="str">
        <f>VLOOKUP(B459,[1]Sheet1!$B:$J,9,0)</f>
        <v>否</v>
      </c>
      <c r="AN459" s="25"/>
      <c r="AO459" s="25" t="s">
        <v>200</v>
      </c>
      <c r="AP459" s="25" t="s">
        <v>4011</v>
      </c>
      <c r="AQ459" s="71" t="s">
        <v>1230</v>
      </c>
      <c r="AR459" s="26"/>
    </row>
    <row r="460" s="7" customFormat="1" ht="72" spans="1:44">
      <c r="A460" s="25">
        <v>453</v>
      </c>
      <c r="B460" s="101" t="s">
        <v>4012</v>
      </c>
      <c r="C460" s="26" t="s">
        <v>136</v>
      </c>
      <c r="D460" s="26" t="s">
        <v>137</v>
      </c>
      <c r="E460" s="26" t="s">
        <v>4013</v>
      </c>
      <c r="F460" s="26" t="s">
        <v>102</v>
      </c>
      <c r="G460" s="26" t="s">
        <v>2605</v>
      </c>
      <c r="H460" s="26" t="s">
        <v>4014</v>
      </c>
      <c r="I460" s="26" t="s">
        <v>4015</v>
      </c>
      <c r="J460" s="26" t="s">
        <v>4016</v>
      </c>
      <c r="K460" s="26" t="s">
        <v>4016</v>
      </c>
      <c r="L460" s="26" t="s">
        <v>70</v>
      </c>
      <c r="M460" s="26" t="s">
        <v>71</v>
      </c>
      <c r="N460" s="26" t="s">
        <v>878</v>
      </c>
      <c r="O460" s="26" t="s">
        <v>4017</v>
      </c>
      <c r="P460" s="26" t="s">
        <v>4018</v>
      </c>
      <c r="Q460" s="26" t="s">
        <v>74</v>
      </c>
      <c r="R460" s="26" t="s">
        <v>4019</v>
      </c>
      <c r="S460" s="30" t="s">
        <v>507</v>
      </c>
      <c r="T460" s="26" t="s">
        <v>371</v>
      </c>
      <c r="U460" s="26">
        <v>2021</v>
      </c>
      <c r="V460" s="26" t="s">
        <v>79</v>
      </c>
      <c r="W460" s="26">
        <v>2021.11</v>
      </c>
      <c r="X460" s="26">
        <v>2021.12</v>
      </c>
      <c r="Y460" s="26">
        <v>40</v>
      </c>
      <c r="Z460" s="26">
        <v>40</v>
      </c>
      <c r="AA460" s="26"/>
      <c r="AB460" s="26"/>
      <c r="AC460" s="26"/>
      <c r="AD460" s="26" t="s">
        <v>4020</v>
      </c>
      <c r="AE460" s="26">
        <v>291</v>
      </c>
      <c r="AF460" s="25" t="s">
        <v>78</v>
      </c>
      <c r="AG460" s="25" t="str">
        <f>VLOOKUP(B460,[1]Sheet1!$B:$K,10,0)</f>
        <v>是</v>
      </c>
      <c r="AH460" s="25" t="s">
        <v>78</v>
      </c>
      <c r="AI460" s="25" t="s">
        <v>79</v>
      </c>
      <c r="AJ460" s="27" t="str">
        <f>VLOOKUP(B460,[1]Sheet1!$B:$H,7,0)</f>
        <v>是</v>
      </c>
      <c r="AK460" s="27" t="str">
        <f>VLOOKUP(B460,[1]Sheet1!$B:$I,8,0)</f>
        <v>否</v>
      </c>
      <c r="AL460" s="25"/>
      <c r="AM460" s="27" t="str">
        <f>VLOOKUP(B460,[1]Sheet1!$B:$J,9,0)</f>
        <v>否</v>
      </c>
      <c r="AN460" s="25"/>
      <c r="AO460" s="25" t="s">
        <v>4021</v>
      </c>
      <c r="AP460" s="27">
        <v>59506892</v>
      </c>
      <c r="AQ460" s="71" t="s">
        <v>1230</v>
      </c>
      <c r="AR460" s="26"/>
    </row>
    <row r="461" s="7" customFormat="1" ht="37.5" customHeight="1" spans="1:44">
      <c r="A461" s="25">
        <v>454</v>
      </c>
      <c r="B461" s="26" t="s">
        <v>4022</v>
      </c>
      <c r="C461" s="26" t="s">
        <v>136</v>
      </c>
      <c r="D461" s="26" t="s">
        <v>137</v>
      </c>
      <c r="E461" s="26" t="s">
        <v>4023</v>
      </c>
      <c r="F461" s="26" t="s">
        <v>65</v>
      </c>
      <c r="G461" s="26" t="s">
        <v>4024</v>
      </c>
      <c r="H461" s="26" t="s">
        <v>4025</v>
      </c>
      <c r="I461" s="26" t="s">
        <v>4026</v>
      </c>
      <c r="J461" s="26" t="s">
        <v>4027</v>
      </c>
      <c r="K461" s="26" t="s">
        <v>4028</v>
      </c>
      <c r="L461" s="26" t="s">
        <v>106</v>
      </c>
      <c r="M461" s="26" t="s">
        <v>4029</v>
      </c>
      <c r="N461" s="26" t="s">
        <v>4030</v>
      </c>
      <c r="O461" s="26" t="s">
        <v>4031</v>
      </c>
      <c r="P461" s="26" t="s">
        <v>4027</v>
      </c>
      <c r="Q461" s="26" t="s">
        <v>1027</v>
      </c>
      <c r="R461" s="26" t="s">
        <v>310</v>
      </c>
      <c r="S461" s="25" t="s">
        <v>1474</v>
      </c>
      <c r="T461" s="26" t="s">
        <v>296</v>
      </c>
      <c r="U461" s="26">
        <v>2021</v>
      </c>
      <c r="V461" s="26" t="s">
        <v>79</v>
      </c>
      <c r="W461" s="26">
        <v>2021.11</v>
      </c>
      <c r="X461" s="26">
        <v>2021.12</v>
      </c>
      <c r="Y461" s="26">
        <v>20</v>
      </c>
      <c r="Z461" s="26">
        <v>20</v>
      </c>
      <c r="AA461" s="26"/>
      <c r="AB461" s="26"/>
      <c r="AC461" s="26"/>
      <c r="AD461" s="26" t="s">
        <v>4032</v>
      </c>
      <c r="AE461" s="26" t="s">
        <v>4033</v>
      </c>
      <c r="AF461" s="25" t="s">
        <v>78</v>
      </c>
      <c r="AG461" s="25" t="str">
        <f>VLOOKUP(B461,[1]Sheet1!$B:$K,10,0)</f>
        <v>否</v>
      </c>
      <c r="AH461" s="25" t="s">
        <v>79</v>
      </c>
      <c r="AI461" s="25" t="s">
        <v>78</v>
      </c>
      <c r="AJ461" s="27" t="str">
        <f>VLOOKUP(B461,[1]Sheet1!$B:$H,7,0)</f>
        <v>是</v>
      </c>
      <c r="AK461" s="27" t="str">
        <f>VLOOKUP(B461,[1]Sheet1!$B:$I,8,0)</f>
        <v>否</v>
      </c>
      <c r="AL461" s="25" t="s">
        <v>3657</v>
      </c>
      <c r="AM461" s="27" t="str">
        <f>VLOOKUP(B461,[1]Sheet1!$B:$J,9,0)</f>
        <v>否</v>
      </c>
      <c r="AN461" s="25" t="s">
        <v>3657</v>
      </c>
      <c r="AO461" s="25" t="s">
        <v>4034</v>
      </c>
      <c r="AP461" s="25">
        <v>15723247568</v>
      </c>
      <c r="AQ461" s="120" t="s">
        <v>4035</v>
      </c>
      <c r="AR461" s="26"/>
    </row>
    <row r="462" s="7" customFormat="1" ht="37.5" customHeight="1" spans="1:44">
      <c r="A462" s="25">
        <v>455</v>
      </c>
      <c r="B462" s="26" t="s">
        <v>4036</v>
      </c>
      <c r="C462" s="26" t="s">
        <v>991</v>
      </c>
      <c r="D462" s="26" t="s">
        <v>1467</v>
      </c>
      <c r="E462" s="26" t="s">
        <v>4037</v>
      </c>
      <c r="F462" s="26" t="s">
        <v>4038</v>
      </c>
      <c r="G462" s="26" t="s">
        <v>4039</v>
      </c>
      <c r="H462" s="26" t="s">
        <v>4040</v>
      </c>
      <c r="I462" s="26" t="s">
        <v>4041</v>
      </c>
      <c r="J462" s="26" t="s">
        <v>4042</v>
      </c>
      <c r="K462" s="26" t="s">
        <v>4043</v>
      </c>
      <c r="L462" s="26" t="s">
        <v>106</v>
      </c>
      <c r="M462" s="26" t="s">
        <v>71</v>
      </c>
      <c r="N462" s="26" t="s">
        <v>4044</v>
      </c>
      <c r="O462" s="26" t="s">
        <v>4045</v>
      </c>
      <c r="P462" s="26" t="s">
        <v>4046</v>
      </c>
      <c r="Q462" s="26" t="s">
        <v>4047</v>
      </c>
      <c r="R462" s="26" t="s">
        <v>111</v>
      </c>
      <c r="S462" s="25" t="s">
        <v>1474</v>
      </c>
      <c r="T462" s="26" t="s">
        <v>198</v>
      </c>
      <c r="U462" s="26">
        <v>2021</v>
      </c>
      <c r="V462" s="26" t="s">
        <v>79</v>
      </c>
      <c r="W462" s="26">
        <v>2021.11</v>
      </c>
      <c r="X462" s="26">
        <v>2021.12</v>
      </c>
      <c r="Y462" s="26">
        <v>8</v>
      </c>
      <c r="Z462" s="26">
        <v>8</v>
      </c>
      <c r="AA462" s="26"/>
      <c r="AB462" s="26"/>
      <c r="AC462" s="26"/>
      <c r="AD462" s="26" t="s">
        <v>4048</v>
      </c>
      <c r="AE462" s="26" t="s">
        <v>4048</v>
      </c>
      <c r="AF462" s="25" t="s">
        <v>78</v>
      </c>
      <c r="AG462" s="25" t="str">
        <f>VLOOKUP(B462,[1]Sheet1!$B:$K,10,0)</f>
        <v>否</v>
      </c>
      <c r="AH462" s="25" t="s">
        <v>79</v>
      </c>
      <c r="AI462" s="25"/>
      <c r="AJ462" s="27" t="str">
        <f>VLOOKUP(B462,[1]Sheet1!$B:$H,7,0)</f>
        <v>是</v>
      </c>
      <c r="AK462" s="27" t="str">
        <f>VLOOKUP(B462,[1]Sheet1!$B:$I,8,0)</f>
        <v>否</v>
      </c>
      <c r="AL462" s="25"/>
      <c r="AM462" s="27" t="str">
        <f>VLOOKUP(B462,[1]Sheet1!$B:$J,9,0)</f>
        <v>否</v>
      </c>
      <c r="AN462" s="25"/>
      <c r="AO462" s="25" t="s">
        <v>200</v>
      </c>
      <c r="AP462" s="25" t="s">
        <v>4011</v>
      </c>
      <c r="AQ462" s="120" t="s">
        <v>4049</v>
      </c>
      <c r="AR462" s="26"/>
    </row>
    <row r="463" s="7" customFormat="1" ht="37.5" customHeight="1" spans="1:44">
      <c r="A463" s="25">
        <v>456</v>
      </c>
      <c r="B463" s="26" t="s">
        <v>4050</v>
      </c>
      <c r="C463" s="26" t="s">
        <v>136</v>
      </c>
      <c r="D463" s="26" t="s">
        <v>3198</v>
      </c>
      <c r="E463" s="26" t="s">
        <v>4051</v>
      </c>
      <c r="F463" s="26" t="s">
        <v>102</v>
      </c>
      <c r="G463" s="26" t="s">
        <v>705</v>
      </c>
      <c r="H463" s="26" t="s">
        <v>4052</v>
      </c>
      <c r="I463" s="26" t="s">
        <v>4053</v>
      </c>
      <c r="J463" s="26" t="s">
        <v>4051</v>
      </c>
      <c r="K463" s="26" t="s">
        <v>4051</v>
      </c>
      <c r="L463" s="26" t="s">
        <v>433</v>
      </c>
      <c r="M463" s="26" t="s">
        <v>4054</v>
      </c>
      <c r="N463" s="26" t="s">
        <v>4055</v>
      </c>
      <c r="O463" s="26" t="s">
        <v>4056</v>
      </c>
      <c r="P463" s="26" t="s">
        <v>4057</v>
      </c>
      <c r="Q463" s="26" t="s">
        <v>1423</v>
      </c>
      <c r="R463" s="26" t="s">
        <v>4058</v>
      </c>
      <c r="S463" s="25" t="s">
        <v>1474</v>
      </c>
      <c r="T463" s="26" t="s">
        <v>371</v>
      </c>
      <c r="U463" s="26">
        <v>2021</v>
      </c>
      <c r="V463" s="26" t="s">
        <v>79</v>
      </c>
      <c r="W463" s="26">
        <v>2021.11</v>
      </c>
      <c r="X463" s="26">
        <v>2021.12</v>
      </c>
      <c r="Y463" s="26">
        <v>10</v>
      </c>
      <c r="Z463" s="26">
        <v>10</v>
      </c>
      <c r="AA463" s="26"/>
      <c r="AB463" s="26"/>
      <c r="AC463" s="26"/>
      <c r="AD463" s="26" t="s">
        <v>4059</v>
      </c>
      <c r="AE463" s="26" t="s">
        <v>4057</v>
      </c>
      <c r="AF463" s="25" t="s">
        <v>78</v>
      </c>
      <c r="AG463" s="25" t="str">
        <f>VLOOKUP(B463,[1]Sheet1!$B:$K,10,0)</f>
        <v>否</v>
      </c>
      <c r="AH463" s="25" t="s">
        <v>78</v>
      </c>
      <c r="AI463" s="25" t="s">
        <v>79</v>
      </c>
      <c r="AJ463" s="27" t="str">
        <f>VLOOKUP(B463,[1]Sheet1!$B:$H,7,0)</f>
        <v>是</v>
      </c>
      <c r="AK463" s="27" t="str">
        <f>VLOOKUP(B463,[1]Sheet1!$B:$I,8,0)</f>
        <v>否</v>
      </c>
      <c r="AL463" s="25"/>
      <c r="AM463" s="27" t="str">
        <f>VLOOKUP(B463,[1]Sheet1!$B:$J,9,0)</f>
        <v>否</v>
      </c>
      <c r="AN463" s="25"/>
      <c r="AO463" s="25" t="s">
        <v>4021</v>
      </c>
      <c r="AP463" s="27">
        <v>59506892</v>
      </c>
      <c r="AQ463" s="120" t="s">
        <v>4049</v>
      </c>
      <c r="AR463" s="26"/>
    </row>
    <row r="464" s="7" customFormat="1" ht="48" spans="1:44">
      <c r="A464" s="25">
        <v>457</v>
      </c>
      <c r="B464" s="26" t="s">
        <v>4060</v>
      </c>
      <c r="C464" s="26" t="s">
        <v>136</v>
      </c>
      <c r="D464" s="26" t="s">
        <v>137</v>
      </c>
      <c r="E464" s="26" t="s">
        <v>4061</v>
      </c>
      <c r="F464" s="26" t="s">
        <v>102</v>
      </c>
      <c r="G464" s="26" t="s">
        <v>733</v>
      </c>
      <c r="H464" s="26" t="s">
        <v>4062</v>
      </c>
      <c r="I464" s="26" t="s">
        <v>4063</v>
      </c>
      <c r="J464" s="26" t="s">
        <v>4064</v>
      </c>
      <c r="K464" s="26" t="s">
        <v>4065</v>
      </c>
      <c r="L464" s="26" t="s">
        <v>106</v>
      </c>
      <c r="M464" s="26" t="s">
        <v>71</v>
      </c>
      <c r="N464" s="26" t="s">
        <v>4066</v>
      </c>
      <c r="O464" s="26" t="s">
        <v>4067</v>
      </c>
      <c r="P464" s="26" t="s">
        <v>4068</v>
      </c>
      <c r="Q464" s="26" t="s">
        <v>2804</v>
      </c>
      <c r="R464" s="26" t="s">
        <v>4069</v>
      </c>
      <c r="S464" s="25" t="s">
        <v>1474</v>
      </c>
      <c r="T464" s="26" t="s">
        <v>270</v>
      </c>
      <c r="U464" s="26">
        <v>2021</v>
      </c>
      <c r="V464" s="26" t="s">
        <v>79</v>
      </c>
      <c r="W464" s="26">
        <v>2021.11</v>
      </c>
      <c r="X464" s="26">
        <v>2021.12</v>
      </c>
      <c r="Y464" s="26">
        <v>5</v>
      </c>
      <c r="Z464" s="26">
        <v>5</v>
      </c>
      <c r="AA464" s="26"/>
      <c r="AB464" s="26"/>
      <c r="AC464" s="26"/>
      <c r="AD464" s="26">
        <v>132</v>
      </c>
      <c r="AE464" s="26">
        <v>56</v>
      </c>
      <c r="AF464" s="25" t="s">
        <v>78</v>
      </c>
      <c r="AG464" s="25" t="str">
        <f>VLOOKUP(B464,[1]Sheet1!$B:$K,10,0)</f>
        <v>否</v>
      </c>
      <c r="AH464" s="25" t="s">
        <v>78</v>
      </c>
      <c r="AI464" s="25" t="s">
        <v>79</v>
      </c>
      <c r="AJ464" s="27" t="str">
        <f>VLOOKUP(B464,[1]Sheet1!$B:$H,7,0)</f>
        <v>是</v>
      </c>
      <c r="AK464" s="27" t="str">
        <f>VLOOKUP(B464,[1]Sheet1!$B:$I,8,0)</f>
        <v>否</v>
      </c>
      <c r="AL464" s="25"/>
      <c r="AM464" s="27" t="str">
        <f>VLOOKUP(B464,[1]Sheet1!$B:$J,9,0)</f>
        <v>否</v>
      </c>
      <c r="AN464" s="25"/>
      <c r="AO464" s="25" t="s">
        <v>4070</v>
      </c>
      <c r="AP464" s="25">
        <v>18996552014</v>
      </c>
      <c r="AQ464" s="120" t="s">
        <v>4049</v>
      </c>
      <c r="AR464" s="26"/>
    </row>
    <row r="465" s="7" customFormat="1" ht="179.25" customHeight="1" spans="1:44">
      <c r="A465" s="25">
        <v>458</v>
      </c>
      <c r="B465" s="101" t="s">
        <v>4071</v>
      </c>
      <c r="C465" s="73" t="s">
        <v>536</v>
      </c>
      <c r="D465" s="26" t="s">
        <v>137</v>
      </c>
      <c r="E465" s="61" t="s">
        <v>4072</v>
      </c>
      <c r="F465" s="73" t="s">
        <v>102</v>
      </c>
      <c r="G465" s="73" t="s">
        <v>103</v>
      </c>
      <c r="H465" s="73" t="s">
        <v>4073</v>
      </c>
      <c r="I465" s="73" t="s">
        <v>4074</v>
      </c>
      <c r="J465" s="73" t="s">
        <v>4075</v>
      </c>
      <c r="K465" s="73" t="s">
        <v>4076</v>
      </c>
      <c r="L465" s="73" t="s">
        <v>1624</v>
      </c>
      <c r="M465" s="73" t="s">
        <v>71</v>
      </c>
      <c r="N465" s="73" t="s">
        <v>4077</v>
      </c>
      <c r="O465" s="73" t="s">
        <v>4078</v>
      </c>
      <c r="P465" s="73" t="s">
        <v>4079</v>
      </c>
      <c r="Q465" s="73" t="s">
        <v>4080</v>
      </c>
      <c r="R465" s="73" t="s">
        <v>4019</v>
      </c>
      <c r="S465" s="25" t="s">
        <v>1562</v>
      </c>
      <c r="T465" s="25" t="s">
        <v>1562</v>
      </c>
      <c r="U465" s="26">
        <v>2021</v>
      </c>
      <c r="V465" s="26" t="s">
        <v>79</v>
      </c>
      <c r="W465" s="26">
        <v>2021.11</v>
      </c>
      <c r="X465" s="26">
        <v>2021.12</v>
      </c>
      <c r="Y465" s="26">
        <v>4900</v>
      </c>
      <c r="Z465" s="26">
        <v>4660.382497</v>
      </c>
      <c r="AA465" s="26">
        <v>239.617503</v>
      </c>
      <c r="AB465" s="26"/>
      <c r="AC465" s="26"/>
      <c r="AD465" s="73" t="s">
        <v>4076</v>
      </c>
      <c r="AE465" s="73" t="s">
        <v>4076</v>
      </c>
      <c r="AF465" s="25" t="s">
        <v>78</v>
      </c>
      <c r="AG465" s="25" t="str">
        <f>VLOOKUP(B465,[1]Sheet1!$B:$K,10,0)</f>
        <v>是</v>
      </c>
      <c r="AH465" s="25" t="s">
        <v>78</v>
      </c>
      <c r="AI465" s="25" t="s">
        <v>79</v>
      </c>
      <c r="AJ465" s="27" t="str">
        <f>VLOOKUP(B465,[1]Sheet1!$B:$H,7,0)</f>
        <v>是</v>
      </c>
      <c r="AK465" s="27" t="str">
        <f>VLOOKUP(B465,[1]Sheet1!$B:$I,8,0)</f>
        <v>是</v>
      </c>
      <c r="AL465" s="25"/>
      <c r="AM465" s="27" t="str">
        <f>VLOOKUP(B465,[1]Sheet1!$B:$J,9,0)</f>
        <v>是</v>
      </c>
      <c r="AN465" s="25"/>
      <c r="AO465" s="73" t="s">
        <v>2207</v>
      </c>
      <c r="AP465" s="73">
        <v>17783538243</v>
      </c>
      <c r="AQ465" s="71" t="s">
        <v>1243</v>
      </c>
      <c r="AR465" s="26"/>
    </row>
    <row r="466" s="7" customFormat="1" ht="179.25" customHeight="1" spans="1:44">
      <c r="A466" s="25">
        <v>459</v>
      </c>
      <c r="B466" s="101" t="s">
        <v>4081</v>
      </c>
      <c r="C466" s="73" t="s">
        <v>136</v>
      </c>
      <c r="D466" s="26" t="s">
        <v>137</v>
      </c>
      <c r="E466" s="61" t="s">
        <v>4082</v>
      </c>
      <c r="F466" s="73" t="s">
        <v>102</v>
      </c>
      <c r="G466" s="73" t="s">
        <v>4083</v>
      </c>
      <c r="H466" s="73" t="s">
        <v>4084</v>
      </c>
      <c r="I466" s="73" t="s">
        <v>4063</v>
      </c>
      <c r="J466" s="73" t="s">
        <v>4064</v>
      </c>
      <c r="K466" s="73" t="s">
        <v>4085</v>
      </c>
      <c r="L466" s="73" t="s">
        <v>106</v>
      </c>
      <c r="M466" s="73" t="s">
        <v>71</v>
      </c>
      <c r="N466" s="73" t="s">
        <v>4086</v>
      </c>
      <c r="O466" s="73" t="s">
        <v>4087</v>
      </c>
      <c r="P466" s="73" t="s">
        <v>4068</v>
      </c>
      <c r="Q466" s="73" t="s">
        <v>2804</v>
      </c>
      <c r="R466" s="73" t="s">
        <v>4069</v>
      </c>
      <c r="S466" s="25" t="s">
        <v>2511</v>
      </c>
      <c r="T466" s="73" t="s">
        <v>270</v>
      </c>
      <c r="U466" s="26">
        <v>2021</v>
      </c>
      <c r="V466" s="26" t="s">
        <v>79</v>
      </c>
      <c r="W466" s="26">
        <v>2021.11</v>
      </c>
      <c r="X466" s="26">
        <v>2021.12</v>
      </c>
      <c r="Y466" s="26">
        <v>24.396326</v>
      </c>
      <c r="Z466" s="26">
        <v>24.396326</v>
      </c>
      <c r="AA466" s="26"/>
      <c r="AB466" s="26"/>
      <c r="AC466" s="26"/>
      <c r="AD466" s="73">
        <v>165</v>
      </c>
      <c r="AE466" s="73">
        <v>46</v>
      </c>
      <c r="AF466" s="25" t="s">
        <v>78</v>
      </c>
      <c r="AG466" s="25" t="str">
        <f>VLOOKUP(B466,[1]Sheet1!$B:$K,10,0)</f>
        <v>否</v>
      </c>
      <c r="AH466" s="25" t="s">
        <v>78</v>
      </c>
      <c r="AI466" s="25" t="s">
        <v>79</v>
      </c>
      <c r="AJ466" s="27" t="str">
        <f>VLOOKUP(B466,[1]Sheet1!$B:$H,7,0)</f>
        <v>是</v>
      </c>
      <c r="AK466" s="27" t="str">
        <f>VLOOKUP(B466,[1]Sheet1!$B:$I,8,0)</f>
        <v>否</v>
      </c>
      <c r="AL466" s="25"/>
      <c r="AM466" s="27" t="str">
        <f>VLOOKUP(B466,[1]Sheet1!$B:$J,9,0)</f>
        <v>否</v>
      </c>
      <c r="AN466" s="25"/>
      <c r="AO466" s="73" t="s">
        <v>4070</v>
      </c>
      <c r="AP466" s="73">
        <v>18996552014</v>
      </c>
      <c r="AQ466" s="26" t="s">
        <v>4088</v>
      </c>
      <c r="AR466" s="26"/>
    </row>
    <row r="467" s="10" customFormat="1" ht="90" customHeight="1" spans="1:44">
      <c r="A467" s="25">
        <v>460</v>
      </c>
      <c r="B467" s="101" t="s">
        <v>4089</v>
      </c>
      <c r="C467" s="61" t="s">
        <v>136</v>
      </c>
      <c r="D467" s="61" t="s">
        <v>137</v>
      </c>
      <c r="E467" s="102" t="s">
        <v>4090</v>
      </c>
      <c r="F467" s="73" t="s">
        <v>65</v>
      </c>
      <c r="G467" s="73" t="s">
        <v>4091</v>
      </c>
      <c r="H467" s="73" t="s">
        <v>4092</v>
      </c>
      <c r="I467" s="61" t="s">
        <v>4093</v>
      </c>
      <c r="J467" s="61" t="s">
        <v>4093</v>
      </c>
      <c r="K467" s="102" t="s">
        <v>4090</v>
      </c>
      <c r="L467" s="61" t="s">
        <v>349</v>
      </c>
      <c r="M467" s="61" t="s">
        <v>71</v>
      </c>
      <c r="N467" s="61" t="s">
        <v>4094</v>
      </c>
      <c r="O467" s="61" t="s">
        <v>4095</v>
      </c>
      <c r="P467" s="61" t="s">
        <v>4096</v>
      </c>
      <c r="Q467" s="61" t="s">
        <v>890</v>
      </c>
      <c r="R467" s="73" t="s">
        <v>134</v>
      </c>
      <c r="S467" s="25" t="s">
        <v>2511</v>
      </c>
      <c r="T467" s="73" t="s">
        <v>223</v>
      </c>
      <c r="U467" s="61">
        <v>2021</v>
      </c>
      <c r="V467" s="61" t="s">
        <v>79</v>
      </c>
      <c r="W467" s="61">
        <v>2021.11</v>
      </c>
      <c r="X467" s="61">
        <v>2021.12</v>
      </c>
      <c r="Y467" s="101">
        <v>97.775</v>
      </c>
      <c r="Z467" s="26">
        <v>97.775</v>
      </c>
      <c r="AA467" s="26"/>
      <c r="AB467" s="117"/>
      <c r="AC467" s="26"/>
      <c r="AD467" s="61" t="s">
        <v>4096</v>
      </c>
      <c r="AE467" s="61" t="s">
        <v>4097</v>
      </c>
      <c r="AF467" s="61" t="s">
        <v>78</v>
      </c>
      <c r="AG467" s="25" t="str">
        <f>VLOOKUP(B467,[1]Sheet1!$B:$K,10,0)</f>
        <v>否</v>
      </c>
      <c r="AH467" s="61" t="s">
        <v>78</v>
      </c>
      <c r="AI467" s="61" t="s">
        <v>78</v>
      </c>
      <c r="AJ467" s="27" t="str">
        <f>VLOOKUP(B467,[1]Sheet1!$B:$H,7,0)</f>
        <v>是</v>
      </c>
      <c r="AK467" s="27" t="str">
        <f>VLOOKUP(B467,[1]Sheet1!$B:$I,8,0)</f>
        <v>否</v>
      </c>
      <c r="AL467" s="61"/>
      <c r="AM467" s="27" t="str">
        <f>VLOOKUP(B467,[1]Sheet1!$B:$J,9,0)</f>
        <v>否</v>
      </c>
      <c r="AN467" s="61"/>
      <c r="AO467" s="61" t="s">
        <v>3243</v>
      </c>
      <c r="AP467" s="61">
        <v>13896955006</v>
      </c>
      <c r="AQ467" s="26" t="s">
        <v>1243</v>
      </c>
      <c r="AR467" s="101"/>
    </row>
    <row r="468" s="10" customFormat="1" ht="121.5" customHeight="1" spans="1:44">
      <c r="A468" s="25">
        <v>461</v>
      </c>
      <c r="B468" s="101" t="s">
        <v>4098</v>
      </c>
      <c r="C468" s="61" t="s">
        <v>136</v>
      </c>
      <c r="D468" s="61" t="s">
        <v>1467</v>
      </c>
      <c r="E468" s="61" t="s">
        <v>4099</v>
      </c>
      <c r="F468" s="61" t="s">
        <v>102</v>
      </c>
      <c r="G468" s="61" t="s">
        <v>762</v>
      </c>
      <c r="H468" s="61" t="s">
        <v>4100</v>
      </c>
      <c r="I468" s="61" t="s">
        <v>4101</v>
      </c>
      <c r="J468" s="61" t="s">
        <v>4102</v>
      </c>
      <c r="K468" s="61" t="s">
        <v>4103</v>
      </c>
      <c r="L468" s="61" t="s">
        <v>4104</v>
      </c>
      <c r="M468" s="61" t="s">
        <v>2996</v>
      </c>
      <c r="N468" s="61" t="s">
        <v>4105</v>
      </c>
      <c r="O468" s="61" t="s">
        <v>4106</v>
      </c>
      <c r="P468" s="61" t="s">
        <v>4107</v>
      </c>
      <c r="Q468" s="61" t="s">
        <v>4108</v>
      </c>
      <c r="R468" s="61" t="s">
        <v>4109</v>
      </c>
      <c r="S468" s="25" t="s">
        <v>1474</v>
      </c>
      <c r="T468" s="25" t="s">
        <v>1474</v>
      </c>
      <c r="U468" s="61">
        <v>2021</v>
      </c>
      <c r="V468" s="61" t="s">
        <v>79</v>
      </c>
      <c r="W468" s="61">
        <v>2021.3</v>
      </c>
      <c r="X468" s="61">
        <v>2021.12</v>
      </c>
      <c r="Y468" s="101">
        <v>900</v>
      </c>
      <c r="Z468" s="26">
        <v>900</v>
      </c>
      <c r="AA468" s="26"/>
      <c r="AB468" s="117"/>
      <c r="AC468" s="26"/>
      <c r="AD468" s="61">
        <v>15000</v>
      </c>
      <c r="AE468" s="61">
        <v>1000</v>
      </c>
      <c r="AF468" s="61" t="s">
        <v>78</v>
      </c>
      <c r="AG468" s="25" t="str">
        <f>VLOOKUP(B468,[1]Sheet1!$B:$K,10,0)</f>
        <v>否</v>
      </c>
      <c r="AH468" s="61" t="s">
        <v>78</v>
      </c>
      <c r="AI468" s="61" t="s">
        <v>79</v>
      </c>
      <c r="AJ468" s="27" t="str">
        <f>VLOOKUP(B468,[1]Sheet1!$B:$H,7,0)</f>
        <v>是</v>
      </c>
      <c r="AK468" s="27" t="str">
        <f>VLOOKUP(B468,[1]Sheet1!$B:$I,8,0)</f>
        <v>否</v>
      </c>
      <c r="AL468" s="61" t="s">
        <v>3657</v>
      </c>
      <c r="AM468" s="27" t="str">
        <f>VLOOKUP(B468,[1]Sheet1!$B:$J,9,0)</f>
        <v>否</v>
      </c>
      <c r="AN468" s="61" t="s">
        <v>3657</v>
      </c>
      <c r="AO468" s="121" t="s">
        <v>4110</v>
      </c>
      <c r="AP468" s="122">
        <v>13452048943</v>
      </c>
      <c r="AQ468" s="26" t="s">
        <v>1243</v>
      </c>
      <c r="AR468" s="101"/>
    </row>
    <row r="469" s="10" customFormat="1" ht="121.5" customHeight="1" spans="1:44">
      <c r="A469" s="25">
        <v>462</v>
      </c>
      <c r="B469" s="101" t="s">
        <v>4111</v>
      </c>
      <c r="C469" s="61" t="s">
        <v>493</v>
      </c>
      <c r="D469" s="61" t="s">
        <v>137</v>
      </c>
      <c r="E469" s="61" t="s">
        <v>4112</v>
      </c>
      <c r="F469" s="61" t="s">
        <v>102</v>
      </c>
      <c r="G469" s="61" t="s">
        <v>603</v>
      </c>
      <c r="H469" s="61" t="s">
        <v>4113</v>
      </c>
      <c r="I469" s="61" t="s">
        <v>4114</v>
      </c>
      <c r="J469" s="61" t="s">
        <v>4115</v>
      </c>
      <c r="K469" s="61" t="s">
        <v>4116</v>
      </c>
      <c r="L469" s="61" t="s">
        <v>4117</v>
      </c>
      <c r="M469" s="61" t="s">
        <v>2996</v>
      </c>
      <c r="N469" s="61" t="s">
        <v>4118</v>
      </c>
      <c r="O469" s="61" t="s">
        <v>4119</v>
      </c>
      <c r="P469" s="61" t="s">
        <v>4120</v>
      </c>
      <c r="Q469" s="61" t="s">
        <v>4121</v>
      </c>
      <c r="R469" s="73" t="s">
        <v>4122</v>
      </c>
      <c r="S469" s="25" t="s">
        <v>2511</v>
      </c>
      <c r="T469" s="73" t="s">
        <v>2511</v>
      </c>
      <c r="U469" s="61">
        <v>2021</v>
      </c>
      <c r="V469" s="61" t="s">
        <v>79</v>
      </c>
      <c r="W469" s="73">
        <v>2021.7</v>
      </c>
      <c r="X469" s="73">
        <v>2022.6</v>
      </c>
      <c r="Y469" s="101">
        <v>66.44</v>
      </c>
      <c r="Z469" s="101">
        <v>66.44</v>
      </c>
      <c r="AA469" s="26"/>
      <c r="AB469" s="117"/>
      <c r="AC469" s="26"/>
      <c r="AD469" s="61" t="s">
        <v>4123</v>
      </c>
      <c r="AE469" s="61" t="s">
        <v>4124</v>
      </c>
      <c r="AF469" s="61" t="s">
        <v>78</v>
      </c>
      <c r="AG469" s="25" t="str">
        <f>VLOOKUP(B469,[1]Sheet1!$B:$K,10,0)</f>
        <v>是</v>
      </c>
      <c r="AH469" s="61" t="s">
        <v>78</v>
      </c>
      <c r="AI469" s="61" t="s">
        <v>79</v>
      </c>
      <c r="AJ469" s="27" t="str">
        <f>VLOOKUP(B469,[1]Sheet1!$B:$H,7,0)</f>
        <v>是</v>
      </c>
      <c r="AK469" s="27" t="str">
        <f>VLOOKUP(B469,[1]Sheet1!$B:$I,8,0)</f>
        <v>否</v>
      </c>
      <c r="AL469" s="61" t="s">
        <v>3657</v>
      </c>
      <c r="AM469" s="27" t="str">
        <f>VLOOKUP(B469,[1]Sheet1!$B:$J,9,0)</f>
        <v>否</v>
      </c>
      <c r="AN469" s="61" t="s">
        <v>3657</v>
      </c>
      <c r="AO469" s="121" t="s">
        <v>4125</v>
      </c>
      <c r="AP469" s="122" t="s">
        <v>4126</v>
      </c>
      <c r="AQ469" s="26" t="s">
        <v>1243</v>
      </c>
      <c r="AR469" s="101" t="s">
        <v>587</v>
      </c>
    </row>
    <row r="470" s="10" customFormat="1" ht="108.95" customHeight="1" spans="1:44">
      <c r="A470" s="25">
        <v>463</v>
      </c>
      <c r="B470" s="101" t="s">
        <v>4127</v>
      </c>
      <c r="C470" s="61" t="s">
        <v>536</v>
      </c>
      <c r="D470" s="61" t="s">
        <v>1549</v>
      </c>
      <c r="E470" s="102" t="s">
        <v>4128</v>
      </c>
      <c r="F470" s="61" t="s">
        <v>102</v>
      </c>
      <c r="G470" s="61" t="s">
        <v>723</v>
      </c>
      <c r="H470" s="61" t="s">
        <v>4129</v>
      </c>
      <c r="I470" s="61" t="s">
        <v>4130</v>
      </c>
      <c r="J470" s="61" t="s">
        <v>4131</v>
      </c>
      <c r="K470" s="61" t="s">
        <v>4132</v>
      </c>
      <c r="L470" s="61" t="s">
        <v>4133</v>
      </c>
      <c r="M470" s="61" t="s">
        <v>4134</v>
      </c>
      <c r="N470" s="61" t="s">
        <v>4135</v>
      </c>
      <c r="O470" s="61" t="s">
        <v>4136</v>
      </c>
      <c r="P470" s="61" t="s">
        <v>4137</v>
      </c>
      <c r="Q470" s="102" t="s">
        <v>4138</v>
      </c>
      <c r="R470" s="25" t="s">
        <v>4139</v>
      </c>
      <c r="S470" s="28" t="s">
        <v>3100</v>
      </c>
      <c r="T470" s="28" t="s">
        <v>3100</v>
      </c>
      <c r="U470" s="61" t="s">
        <v>1692</v>
      </c>
      <c r="V470" s="61" t="s">
        <v>79</v>
      </c>
      <c r="W470" s="61">
        <v>2021</v>
      </c>
      <c r="X470" s="61">
        <v>2022</v>
      </c>
      <c r="Y470" s="101">
        <v>150</v>
      </c>
      <c r="Z470" s="101">
        <v>150</v>
      </c>
      <c r="AA470" s="101"/>
      <c r="AB470" s="117"/>
      <c r="AC470" s="26"/>
      <c r="AD470" s="61" t="s">
        <v>4140</v>
      </c>
      <c r="AE470" s="61"/>
      <c r="AF470" s="61" t="s">
        <v>78</v>
      </c>
      <c r="AG470" s="25" t="str">
        <f>VLOOKUP(B470,[1]Sheet1!$B:$K,10,0)</f>
        <v>是</v>
      </c>
      <c r="AH470" s="61" t="s">
        <v>78</v>
      </c>
      <c r="AI470" s="61" t="s">
        <v>79</v>
      </c>
      <c r="AJ470" s="27" t="str">
        <f>VLOOKUP(B470,[1]Sheet1!$B:$H,7,0)</f>
        <v>是</v>
      </c>
      <c r="AK470" s="27" t="str">
        <f>VLOOKUP(B470,[1]Sheet1!$B:$I,8,0)</f>
        <v>否</v>
      </c>
      <c r="AL470" s="61" t="s">
        <v>78</v>
      </c>
      <c r="AM470" s="27" t="str">
        <f>VLOOKUP(B470,[1]Sheet1!$B:$J,9,0)</f>
        <v>否</v>
      </c>
      <c r="AN470" s="61" t="s">
        <v>78</v>
      </c>
      <c r="AO470" s="61" t="s">
        <v>4141</v>
      </c>
      <c r="AP470" s="61">
        <v>13594483091</v>
      </c>
      <c r="AQ470" s="26" t="s">
        <v>1243</v>
      </c>
      <c r="AR470" s="101"/>
    </row>
    <row r="471" s="11" customFormat="1" ht="67.5" spans="1:44">
      <c r="A471" s="25">
        <v>464</v>
      </c>
      <c r="B471" s="112" t="s">
        <v>4142</v>
      </c>
      <c r="C471" s="61" t="s">
        <v>536</v>
      </c>
      <c r="D471" s="113" t="s">
        <v>137</v>
      </c>
      <c r="E471" s="113" t="s">
        <v>4143</v>
      </c>
      <c r="F471" s="113" t="s">
        <v>102</v>
      </c>
      <c r="G471" s="114" t="s">
        <v>4144</v>
      </c>
      <c r="H471" s="113" t="s">
        <v>4145</v>
      </c>
      <c r="I471" s="113" t="s">
        <v>4146</v>
      </c>
      <c r="J471" s="113" t="s">
        <v>4145</v>
      </c>
      <c r="K471" s="113" t="s">
        <v>4147</v>
      </c>
      <c r="L471" s="113" t="s">
        <v>70</v>
      </c>
      <c r="M471" s="113" t="s">
        <v>71</v>
      </c>
      <c r="N471" s="113" t="s">
        <v>3972</v>
      </c>
      <c r="O471" s="113" t="s">
        <v>3973</v>
      </c>
      <c r="P471" s="113" t="s">
        <v>4143</v>
      </c>
      <c r="Q471" s="116" t="s">
        <v>1515</v>
      </c>
      <c r="R471" s="116" t="s">
        <v>437</v>
      </c>
      <c r="S471" s="25" t="s">
        <v>1474</v>
      </c>
      <c r="T471" s="113" t="s">
        <v>223</v>
      </c>
      <c r="U471" s="113">
        <v>2021</v>
      </c>
      <c r="V471" s="113" t="s">
        <v>79</v>
      </c>
      <c r="W471" s="113">
        <v>2021.12</v>
      </c>
      <c r="X471" s="113">
        <v>2022.3</v>
      </c>
      <c r="Y471" s="118">
        <v>26</v>
      </c>
      <c r="Z471" s="118">
        <v>26</v>
      </c>
      <c r="AA471" s="119"/>
      <c r="AB471" s="113"/>
      <c r="AC471" s="119"/>
      <c r="AD471" s="113">
        <v>120</v>
      </c>
      <c r="AE471" s="113">
        <v>30</v>
      </c>
      <c r="AF471" s="113" t="s">
        <v>78</v>
      </c>
      <c r="AG471" s="25" t="str">
        <f>VLOOKUP(B471,[1]Sheet1!$B:$K,10,0)</f>
        <v>否</v>
      </c>
      <c r="AH471" s="113" t="s">
        <v>78</v>
      </c>
      <c r="AI471" s="113" t="s">
        <v>78</v>
      </c>
      <c r="AJ471" s="27" t="str">
        <f>VLOOKUP(B471,[1]Sheet1!$B:$H,7,0)</f>
        <v>是</v>
      </c>
      <c r="AK471" s="27" t="str">
        <f>VLOOKUP(B471,[1]Sheet1!$B:$I,8,0)</f>
        <v>否</v>
      </c>
      <c r="AL471" s="113" t="s">
        <v>3657</v>
      </c>
      <c r="AM471" s="27" t="str">
        <f>VLOOKUP(B471,[1]Sheet1!$B:$J,9,0)</f>
        <v>否</v>
      </c>
      <c r="AN471" s="113" t="s">
        <v>3657</v>
      </c>
      <c r="AO471" s="113" t="s">
        <v>226</v>
      </c>
      <c r="AP471" s="113">
        <v>13709452367</v>
      </c>
      <c r="AQ471" s="113"/>
      <c r="AR471" s="123"/>
    </row>
    <row r="472" s="11" customFormat="1" ht="108" spans="1:44">
      <c r="A472" s="25">
        <v>465</v>
      </c>
      <c r="B472" s="112" t="s">
        <v>4148</v>
      </c>
      <c r="C472" s="113" t="s">
        <v>991</v>
      </c>
      <c r="D472" s="113" t="s">
        <v>3198</v>
      </c>
      <c r="E472" s="113" t="s">
        <v>4149</v>
      </c>
      <c r="F472" s="113" t="s">
        <v>1946</v>
      </c>
      <c r="G472" s="115" t="s">
        <v>1520</v>
      </c>
      <c r="H472" s="113" t="s">
        <v>4149</v>
      </c>
      <c r="I472" s="113" t="s">
        <v>4150</v>
      </c>
      <c r="J472" s="113" t="s">
        <v>4149</v>
      </c>
      <c r="K472" s="113" t="s">
        <v>4149</v>
      </c>
      <c r="L472" s="113" t="s">
        <v>70</v>
      </c>
      <c r="M472" s="113" t="s">
        <v>71</v>
      </c>
      <c r="N472" s="113" t="s">
        <v>4151</v>
      </c>
      <c r="O472" s="113" t="s">
        <v>3973</v>
      </c>
      <c r="P472" s="113" t="s">
        <v>4152</v>
      </c>
      <c r="Q472" s="116" t="s">
        <v>1515</v>
      </c>
      <c r="R472" s="116" t="s">
        <v>437</v>
      </c>
      <c r="S472" s="25" t="s">
        <v>1474</v>
      </c>
      <c r="T472" s="113" t="s">
        <v>4153</v>
      </c>
      <c r="U472" s="113">
        <v>2021</v>
      </c>
      <c r="V472" s="113" t="s">
        <v>79</v>
      </c>
      <c r="W472" s="113">
        <v>2021.12</v>
      </c>
      <c r="X472" s="113">
        <v>2022.2</v>
      </c>
      <c r="Y472" s="118">
        <v>41</v>
      </c>
      <c r="Z472" s="118">
        <v>41</v>
      </c>
      <c r="AA472" s="119"/>
      <c r="AB472" s="113"/>
      <c r="AC472" s="119"/>
      <c r="AD472" s="113">
        <v>500</v>
      </c>
      <c r="AE472" s="113">
        <v>45</v>
      </c>
      <c r="AF472" s="113" t="s">
        <v>78</v>
      </c>
      <c r="AG472" s="25" t="str">
        <f>VLOOKUP(B472,[1]Sheet1!$B:$K,10,0)</f>
        <v>否</v>
      </c>
      <c r="AH472" s="113" t="s">
        <v>78</v>
      </c>
      <c r="AI472" s="113" t="s">
        <v>78</v>
      </c>
      <c r="AJ472" s="27" t="str">
        <f>VLOOKUP(B472,[1]Sheet1!$B:$H,7,0)</f>
        <v>是</v>
      </c>
      <c r="AK472" s="27" t="str">
        <f>VLOOKUP(B472,[1]Sheet1!$B:$I,8,0)</f>
        <v>否</v>
      </c>
      <c r="AL472" s="113" t="s">
        <v>3657</v>
      </c>
      <c r="AM472" s="27" t="str">
        <f>VLOOKUP(B472,[1]Sheet1!$B:$J,9,0)</f>
        <v>否</v>
      </c>
      <c r="AN472" s="113" t="s">
        <v>3657</v>
      </c>
      <c r="AO472" s="113" t="s">
        <v>4154</v>
      </c>
      <c r="AP472" s="113">
        <v>13594416043</v>
      </c>
      <c r="AQ472" s="113"/>
      <c r="AR472" s="123"/>
    </row>
    <row r="473" s="11" customFormat="1" ht="146.1" customHeight="1" spans="1:44">
      <c r="A473" s="25">
        <v>466</v>
      </c>
      <c r="B473" s="112" t="s">
        <v>4155</v>
      </c>
      <c r="C473" s="61" t="s">
        <v>536</v>
      </c>
      <c r="D473" s="113" t="s">
        <v>137</v>
      </c>
      <c r="E473" s="113" t="s">
        <v>4156</v>
      </c>
      <c r="F473" s="113" t="s">
        <v>102</v>
      </c>
      <c r="G473" s="115" t="s">
        <v>4157</v>
      </c>
      <c r="H473" s="113" t="s">
        <v>4158</v>
      </c>
      <c r="I473" s="113" t="s">
        <v>4159</v>
      </c>
      <c r="J473" s="113" t="s">
        <v>4160</v>
      </c>
      <c r="K473" s="113" t="s">
        <v>4161</v>
      </c>
      <c r="L473" s="113" t="s">
        <v>484</v>
      </c>
      <c r="M473" s="113" t="s">
        <v>71</v>
      </c>
      <c r="N473" s="113" t="s">
        <v>4162</v>
      </c>
      <c r="O473" s="113" t="s">
        <v>4163</v>
      </c>
      <c r="P473" s="113" t="s">
        <v>4164</v>
      </c>
      <c r="Q473" s="116" t="s">
        <v>4165</v>
      </c>
      <c r="R473" s="116" t="s">
        <v>437</v>
      </c>
      <c r="S473" s="25" t="s">
        <v>1474</v>
      </c>
      <c r="T473" s="113" t="s">
        <v>187</v>
      </c>
      <c r="U473" s="113">
        <v>2021</v>
      </c>
      <c r="V473" s="113" t="s">
        <v>79</v>
      </c>
      <c r="W473" s="113">
        <v>2021.12</v>
      </c>
      <c r="X473" s="113">
        <v>2022.3</v>
      </c>
      <c r="Y473" s="118">
        <v>22</v>
      </c>
      <c r="Z473" s="118">
        <v>22</v>
      </c>
      <c r="AA473" s="119"/>
      <c r="AB473" s="113"/>
      <c r="AC473" s="119"/>
      <c r="AD473" s="113">
        <v>2020</v>
      </c>
      <c r="AE473" s="113">
        <v>603</v>
      </c>
      <c r="AF473" s="113" t="s">
        <v>78</v>
      </c>
      <c r="AG473" s="25" t="str">
        <f>VLOOKUP(B473,[1]Sheet1!$B:$K,10,0)</f>
        <v>否</v>
      </c>
      <c r="AH473" s="113" t="s">
        <v>78</v>
      </c>
      <c r="AI473" s="113" t="s">
        <v>78</v>
      </c>
      <c r="AJ473" s="27" t="str">
        <f>VLOOKUP(B473,[1]Sheet1!$B:$H,7,0)</f>
        <v>是</v>
      </c>
      <c r="AK473" s="27" t="str">
        <f>VLOOKUP(B473,[1]Sheet1!$B:$I,8,0)</f>
        <v>否</v>
      </c>
      <c r="AL473" s="113" t="s">
        <v>3657</v>
      </c>
      <c r="AM473" s="27" t="str">
        <f>VLOOKUP(B473,[1]Sheet1!$B:$J,9,0)</f>
        <v>否</v>
      </c>
      <c r="AN473" s="113" t="s">
        <v>3657</v>
      </c>
      <c r="AO473" s="113" t="s">
        <v>3291</v>
      </c>
      <c r="AP473" s="113">
        <v>15123411187</v>
      </c>
      <c r="AQ473" s="113"/>
      <c r="AR473" s="123"/>
    </row>
    <row r="474" spans="36:36">
      <c r="AJ474" s="12"/>
    </row>
    <row r="475" spans="36:36">
      <c r="AJ475" s="12"/>
    </row>
    <row r="476" spans="36:36">
      <c r="AJ476" s="12"/>
    </row>
    <row r="477" spans="36:36">
      <c r="AJ477" s="12"/>
    </row>
    <row r="478" spans="36:36">
      <c r="AJ478" s="12"/>
    </row>
    <row r="479" spans="36:36">
      <c r="AJ479" s="12"/>
    </row>
    <row r="480" spans="36:36">
      <c r="AJ480" s="12"/>
    </row>
  </sheetData>
  <autoFilter xmlns:etc="http://www.wps.cn/officeDocument/2017/etCustomData" ref="A7:AR473" etc:filterBottomFollowUsedRange="0">
    <extLst/>
  </autoFilter>
  <mergeCells count="57">
    <mergeCell ref="A1:C1"/>
    <mergeCell ref="A2:AP2"/>
    <mergeCell ref="J3:R3"/>
    <mergeCell ref="S3:T3"/>
    <mergeCell ref="W3:X3"/>
    <mergeCell ref="Y3:AC3"/>
    <mergeCell ref="AD3:AE3"/>
    <mergeCell ref="AH3:AI3"/>
    <mergeCell ref="AK3:AL3"/>
    <mergeCell ref="AM3:AN3"/>
    <mergeCell ref="K4:N4"/>
    <mergeCell ref="O4:Q4"/>
    <mergeCell ref="Z4:AB4"/>
    <mergeCell ref="A3:A6"/>
    <mergeCell ref="B3:B6"/>
    <mergeCell ref="C3:C6"/>
    <mergeCell ref="D3:D6"/>
    <mergeCell ref="E3:E6"/>
    <mergeCell ref="F3:F6"/>
    <mergeCell ref="G3:G6"/>
    <mergeCell ref="H3:H6"/>
    <mergeCell ref="I3:I6"/>
    <mergeCell ref="J4:J6"/>
    <mergeCell ref="K5:K6"/>
    <mergeCell ref="L5:L6"/>
    <mergeCell ref="M5:M6"/>
    <mergeCell ref="N5:N6"/>
    <mergeCell ref="O5:O6"/>
    <mergeCell ref="P5:P6"/>
    <mergeCell ref="Q5:Q6"/>
    <mergeCell ref="R4:R6"/>
    <mergeCell ref="S4:S6"/>
    <mergeCell ref="T4:T6"/>
    <mergeCell ref="U3:U6"/>
    <mergeCell ref="V3:V6"/>
    <mergeCell ref="W4:W6"/>
    <mergeCell ref="X4:X6"/>
    <mergeCell ref="Y4:Y6"/>
    <mergeCell ref="Z5:Z6"/>
    <mergeCell ref="AA5:AA6"/>
    <mergeCell ref="AB5:AB6"/>
    <mergeCell ref="AC4:AC6"/>
    <mergeCell ref="AD4:AD6"/>
    <mergeCell ref="AE4:AE6"/>
    <mergeCell ref="AF3:AF6"/>
    <mergeCell ref="AG3:AG6"/>
    <mergeCell ref="AH4:AH6"/>
    <mergeCell ref="AI4:AI6"/>
    <mergeCell ref="AJ3:AJ6"/>
    <mergeCell ref="AK4:AK6"/>
    <mergeCell ref="AL4:AL6"/>
    <mergeCell ref="AM4:AM6"/>
    <mergeCell ref="AN4:AN6"/>
    <mergeCell ref="AO3:AO6"/>
    <mergeCell ref="AP3:AP6"/>
    <mergeCell ref="AQ3:AQ6"/>
    <mergeCell ref="AR3:AR6"/>
  </mergeCells>
  <conditionalFormatting sqref="B199">
    <cfRule type="duplicateValues" dxfId="0" priority="3" stopIfTrue="1"/>
  </conditionalFormatting>
  <conditionalFormatting sqref="B253">
    <cfRule type="duplicateValues" dxfId="0" priority="2" stopIfTrue="1"/>
  </conditionalFormatting>
  <conditionalFormatting sqref="B254">
    <cfRule type="duplicateValues" dxfId="0" priority="1" stopIfTrue="1"/>
  </conditionalFormatting>
  <conditionalFormatting sqref="B262">
    <cfRule type="duplicateValues" dxfId="0" priority="5"/>
  </conditionalFormatting>
  <conditionalFormatting sqref="B286:B289">
    <cfRule type="duplicateValues" dxfId="0" priority="4"/>
  </conditionalFormatting>
  <dataValidations count="6">
    <dataValidation type="list" allowBlank="1" showInputMessage="1" showErrorMessage="1" sqref="AH348:AI348 AH349 AL350 AN350 AH373 AI379 AL379 AF385 AI385 AI448 AH451:AI451 AH452 AF13:AF349 AF351:AF361 AF363:AF367 AF371:AF373 AF413:AF449 AF451:AF452 AF466:AF467 AG13:AG473 AH8:AH347 AH385:AH412 AH443:AH444 AN445:AN446 AF8:AG12 AH363:AI367 AH350:AI361 AH371:AI372 AH413:AI442 AH445:AI447 AH466:AI467">
      <formula1>"是,否"</formula1>
    </dataValidation>
    <dataValidation type="list" allowBlank="1" showInputMessage="1" showErrorMessage="1" sqref="C351 C364 C373 C383 C385 C467 IY470 SU470 ACQ470 AMM470 AWI470 BGE470 BQA470 BZW470 CJS470 CTO470 DDK470 DNG470 DXC470 EGY470 EQU470 FAQ470 FKM470 FUI470 GEE470 GOA470 GXW470 HHS470 HRO470 IBK470 ILG470 IVC470 JEY470 JOU470 JYQ470 KIM470 KSI470 LCE470 LMA470 LVW470 MFS470 MPO470 MZK470 NJG470 NTC470 OCY470 OMU470 OWQ470 PGM470 PQI470 QAE470 QKA470 QTW470 RDS470 RNO470 RXK470 SHG470 SRC470 TAY470 TKU470 TUQ470 UEM470 UOI470 UYE470 VIA470 VRW470 WBS470 WLO470 WVK470 C473 C8:C12 C21:C349 C357:C361 C378:C379 C388:C440 C443:C446 C449:C451 C470:C471">
      <formula1>项目类型</formula1>
    </dataValidation>
    <dataValidation type="list" allowBlank="1" showInputMessage="1" showErrorMessage="1" sqref="D373 D383 D385 D467 D470 IZ470 SV470 ACR470 AMN470 AWJ470 BGF470 BQB470 BZX470 CJT470 CTP470 DDL470 DNH470 DXD470 EGZ470 EQV470 FAR470 FKN470 FUJ470 GEF470 GOB470 GXX470 HHT470 HRP470 IBL470 ILH470 IVD470 JEZ470 JOV470 JYR470 KIN470 KSJ470 LCF470 LMB470 LVX470 MFT470 MPP470 MZL470 NJH470 NTD470 OCZ470 OMV470 OWR470 PGN470 PQJ470 QAF470 QKB470 QTX470 RDT470 RNP470 RXL470 SHH470 SRD470 TAZ470 TKV470 TUR470 UEN470 UOJ470 UYF470 VIB470 VRX470 WBT470 WLP470 WVL470 D8:D12 D21:D351 D357:D361 D363:D367 D378:D379 D443:D446 D449:D451">
      <formula1>INDIRECT(C8)</formula1>
    </dataValidation>
    <dataValidation type="list" allowBlank="1" showInputMessage="1" showErrorMessage="1" sqref="C377 C362:C363">
      <formula1>"产业项目,就业扶贫,公益性岗位,教育扶贫,健康扶贫,危房改造,金融扶贫,生活条件改善,综合保障性扶贫,村基础设施,村公共服务,项目管理费"</formula1>
    </dataValidation>
    <dataValidation type="list" allowBlank="1" showInputMessage="1" showErrorMessage="1" sqref="D377">
      <formula1>"种养殖加工服务,休闲农业与乡村旅游,生态扶贫项目,其他,外出务工补助,就业创业补助,公益岗位,其他教育扶贫,农村危房改造,入户路改造,解决安全饮水,厨房厕所圈舍等改造,接受临时救助,通村、组硬化路及护栏,光纤宽带接入,产业路,小型农田水利设施,村级文化活动广场,项目管理费"</formula1>
    </dataValidation>
    <dataValidation type="list" allowBlank="1" showInputMessage="1" showErrorMessage="1" sqref="D440 D442 D388:D437">
      <formula1>INDIRECT(#REF!)</formula1>
    </dataValidation>
  </dataValidations>
  <printOptions horizontalCentered="1" verticalCentered="1"/>
  <pageMargins left="0.15748031496063" right="0.15748031496063" top="0.354330708661417" bottom="0.275590551181102" header="0.354330708661417" footer="0.275590551181102"/>
  <pageSetup paperSize="8" scale="44"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J3" sqref="J3"/>
    </sheetView>
  </sheetViews>
  <sheetFormatPr defaultColWidth="9" defaultRowHeight="14.25" outlineLevelRow="6"/>
  <cols>
    <col min="1" max="16384" width="9" style="1"/>
  </cols>
  <sheetData>
    <row r="1" ht="28.5" spans="1:14">
      <c r="A1" s="2" t="s">
        <v>4</v>
      </c>
      <c r="B1" s="1" t="s">
        <v>536</v>
      </c>
      <c r="C1" s="1" t="s">
        <v>236</v>
      </c>
      <c r="D1" s="1" t="s">
        <v>4166</v>
      </c>
      <c r="E1" s="1" t="s">
        <v>589</v>
      </c>
      <c r="F1" s="1" t="s">
        <v>99</v>
      </c>
      <c r="G1" s="1" t="s">
        <v>2390</v>
      </c>
      <c r="H1" s="1" t="s">
        <v>3499</v>
      </c>
      <c r="I1" s="1" t="s">
        <v>493</v>
      </c>
      <c r="J1" s="1" t="s">
        <v>991</v>
      </c>
      <c r="K1" s="1" t="s">
        <v>614</v>
      </c>
      <c r="L1" s="1" t="s">
        <v>136</v>
      </c>
      <c r="M1" s="1" t="s">
        <v>62</v>
      </c>
      <c r="N1" s="1" t="s">
        <v>2559</v>
      </c>
    </row>
    <row r="2" ht="57" spans="1:14">
      <c r="A2" s="2" t="s">
        <v>5</v>
      </c>
      <c r="B2" s="1" t="s">
        <v>1549</v>
      </c>
      <c r="C2" s="1" t="s">
        <v>649</v>
      </c>
      <c r="D2" s="1" t="s">
        <v>4167</v>
      </c>
      <c r="E2" s="1" t="s">
        <v>589</v>
      </c>
      <c r="F2" s="1" t="s">
        <v>3378</v>
      </c>
      <c r="G2" s="1" t="s">
        <v>2502</v>
      </c>
      <c r="H2" s="2" t="s">
        <v>3499</v>
      </c>
      <c r="I2" s="1" t="s">
        <v>2325</v>
      </c>
      <c r="J2" s="1" t="s">
        <v>4168</v>
      </c>
      <c r="K2" s="1" t="s">
        <v>628</v>
      </c>
      <c r="L2" s="1" t="s">
        <v>1118</v>
      </c>
      <c r="M2" s="1" t="s">
        <v>560</v>
      </c>
      <c r="N2" s="1" t="s">
        <v>2559</v>
      </c>
    </row>
    <row r="3" ht="71.25" spans="2:13">
      <c r="B3" s="1" t="s">
        <v>997</v>
      </c>
      <c r="C3" s="1" t="s">
        <v>237</v>
      </c>
      <c r="D3" s="1" t="s">
        <v>4169</v>
      </c>
      <c r="F3" s="1" t="s">
        <v>2549</v>
      </c>
      <c r="G3" s="1" t="s">
        <v>4170</v>
      </c>
      <c r="I3" s="1" t="s">
        <v>4171</v>
      </c>
      <c r="J3" s="1" t="s">
        <v>1467</v>
      </c>
      <c r="K3" s="1" t="s">
        <v>615</v>
      </c>
      <c r="L3" s="1" t="s">
        <v>4172</v>
      </c>
      <c r="M3" s="1" t="s">
        <v>2455</v>
      </c>
    </row>
    <row r="4" ht="57" spans="2:13">
      <c r="B4" s="1" t="s">
        <v>4173</v>
      </c>
      <c r="C4" s="1" t="s">
        <v>4174</v>
      </c>
      <c r="F4" s="1" t="s">
        <v>4175</v>
      </c>
      <c r="G4" s="1" t="s">
        <v>2391</v>
      </c>
      <c r="I4" s="1" t="s">
        <v>4176</v>
      </c>
      <c r="J4" s="1" t="s">
        <v>1053</v>
      </c>
      <c r="K4" s="1" t="s">
        <v>4177</v>
      </c>
      <c r="L4" s="1" t="s">
        <v>601</v>
      </c>
      <c r="M4" s="1" t="s">
        <v>4178</v>
      </c>
    </row>
    <row r="5" ht="42.75" spans="2:13">
      <c r="B5" s="1" t="s">
        <v>3021</v>
      </c>
      <c r="C5" s="1" t="s">
        <v>4179</v>
      </c>
      <c r="F5" s="1" t="s">
        <v>100</v>
      </c>
      <c r="G5" s="1" t="s">
        <v>2514</v>
      </c>
      <c r="I5" s="1" t="s">
        <v>4180</v>
      </c>
      <c r="K5" s="1" t="s">
        <v>4181</v>
      </c>
      <c r="L5" s="1" t="s">
        <v>4182</v>
      </c>
      <c r="M5" s="1" t="s">
        <v>63</v>
      </c>
    </row>
    <row r="6" ht="28.5" spans="2:12">
      <c r="B6" s="1" t="s">
        <v>137</v>
      </c>
      <c r="G6" s="1" t="s">
        <v>4183</v>
      </c>
      <c r="I6" s="1" t="s">
        <v>137</v>
      </c>
      <c r="K6" s="1" t="s">
        <v>641</v>
      </c>
      <c r="L6" s="1" t="s">
        <v>2632</v>
      </c>
    </row>
    <row r="7" ht="42.75" spans="7:12">
      <c r="G7" s="1" t="s">
        <v>4184</v>
      </c>
      <c r="L7" s="1" t="s">
        <v>137</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附表1 项目库明细表 </vt:lpstr>
      <vt:lpstr>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彼岸花开七色天</cp:lastModifiedBy>
  <dcterms:created xsi:type="dcterms:W3CDTF">2019-07-15T01:46:00Z</dcterms:created>
  <cp:lastPrinted>2021-07-14T08:00:00Z</cp:lastPrinted>
  <dcterms:modified xsi:type="dcterms:W3CDTF">2025-03-13T01:58:01Z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B6541DA1206746EAA6F4C7D24DC83446</vt:lpwstr>
  </property>
  <property fmtid="{D5CDD505-2E9C-101B-9397-08002B2CF9AE}" pid="4" name="KSOReadingLayout">
    <vt:bool>true</vt:bool>
  </property>
</Properties>
</file>